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MALA\Desktop\ads &amp; resources\ADS 2018\"/>
    </mc:Choice>
  </mc:AlternateContent>
  <bookViews>
    <workbookView xWindow="0" yWindow="0" windowWidth="15390" windowHeight="7080" tabRatio="418" activeTab="1"/>
  </bookViews>
  <sheets>
    <sheet name="GUIDELINES" sheetId="50" r:id="rId1"/>
    <sheet name="Final DAG Common Format" sheetId="52" r:id="rId2"/>
  </sheets>
  <calcPr calcId="162913"/>
</workbook>
</file>

<file path=xl/calcChain.xml><?xml version="1.0" encoding="utf-8"?>
<calcChain xmlns="http://schemas.openxmlformats.org/spreadsheetml/2006/main">
  <c r="P136" i="52" l="1"/>
  <c r="R165" i="52"/>
  <c r="P50" i="52"/>
  <c r="Q50" i="52"/>
  <c r="R50" i="52"/>
  <c r="Q56" i="52"/>
  <c r="Q128" i="52"/>
  <c r="P133" i="52"/>
  <c r="Q133" i="52"/>
  <c r="R133" i="52"/>
  <c r="R128" i="52"/>
  <c r="R55" i="52"/>
  <c r="P90" i="52"/>
  <c r="Q90" i="52"/>
  <c r="Q169" i="52"/>
  <c r="Q166" i="52"/>
  <c r="R161" i="52"/>
  <c r="Q161" i="52"/>
  <c r="R157" i="52"/>
  <c r="R150" i="52"/>
  <c r="P150" i="52"/>
  <c r="R126" i="52"/>
  <c r="Q126" i="52"/>
  <c r="P130" i="52"/>
  <c r="P129" i="52"/>
  <c r="P125" i="52"/>
  <c r="R79" i="52"/>
  <c r="R78" i="52"/>
  <c r="R75" i="52"/>
  <c r="Q20" i="52"/>
  <c r="P20" i="52"/>
  <c r="P79" i="52"/>
  <c r="I9" i="52"/>
  <c r="H9" i="52"/>
  <c r="G9" i="52"/>
  <c r="J9" i="52"/>
  <c r="J10" i="52"/>
  <c r="B6" i="52"/>
  <c r="I15" i="50"/>
  <c r="H15" i="50"/>
  <c r="G15" i="50"/>
  <c r="B12" i="50"/>
  <c r="J15" i="50"/>
  <c r="J16" i="50"/>
</calcChain>
</file>

<file path=xl/sharedStrings.xml><?xml version="1.0" encoding="utf-8"?>
<sst xmlns="http://schemas.openxmlformats.org/spreadsheetml/2006/main" count="373" uniqueCount="183">
  <si>
    <t>Indicators</t>
  </si>
  <si>
    <t xml:space="preserve">  Infant Mortality Rate (Per 1,000 live births)</t>
  </si>
  <si>
    <t xml:space="preserve">  Crude Birth Rate (Per 1,000 population)</t>
  </si>
  <si>
    <t xml:space="preserve">  Crude Death Rate (Per 1,000 population)</t>
  </si>
  <si>
    <t xml:space="preserve">  Hospitals</t>
  </si>
  <si>
    <t xml:space="preserve">  Indigenous Units</t>
  </si>
  <si>
    <t xml:space="preserve">  Basic Health Units (BHUs)</t>
  </si>
  <si>
    <t xml:space="preserve">  Outreach Clinics</t>
  </si>
  <si>
    <t>Sanitation</t>
  </si>
  <si>
    <t xml:space="preserve">  Under one immunization coverage (%)</t>
  </si>
  <si>
    <t xml:space="preserve">  Agriculture Extension Centres</t>
  </si>
  <si>
    <t xml:space="preserve">  Agriculture Seed Production Farms</t>
  </si>
  <si>
    <t xml:space="preserve">  Veterinary Hospitals</t>
  </si>
  <si>
    <t xml:space="preserve">  Livestock Extension Centres</t>
  </si>
  <si>
    <t xml:space="preserve">  Territorial Division HQs</t>
  </si>
  <si>
    <t xml:space="preserve">  Beat Offices</t>
  </si>
  <si>
    <t xml:space="preserve">  Rural population access to improved sanitation (%)</t>
  </si>
  <si>
    <t xml:space="preserve"> </t>
  </si>
  <si>
    <t>RSTA</t>
  </si>
  <si>
    <t>July</t>
  </si>
  <si>
    <t>Export (%)</t>
  </si>
  <si>
    <t>Population density (per sq. km)</t>
  </si>
  <si>
    <t>Range Offices</t>
  </si>
  <si>
    <t>Area (sq. km)</t>
  </si>
  <si>
    <t>Dungkhags</t>
  </si>
  <si>
    <t>Gewogs</t>
  </si>
  <si>
    <t>Chiwogs</t>
  </si>
  <si>
    <t>Villages</t>
  </si>
  <si>
    <t>Source</t>
  </si>
  <si>
    <t>Remarks</t>
  </si>
  <si>
    <t>Type of data</t>
  </si>
  <si>
    <t xml:space="preserve">Male </t>
  </si>
  <si>
    <t>Female</t>
  </si>
  <si>
    <t>BHU I</t>
  </si>
  <si>
    <t>BHU II</t>
  </si>
  <si>
    <t>Infrastructure (Nos.)</t>
  </si>
  <si>
    <t>Doctors</t>
  </si>
  <si>
    <t>Nurses</t>
  </si>
  <si>
    <t>Both brothers and sisters</t>
  </si>
  <si>
    <t>Technicians</t>
  </si>
  <si>
    <t>Lab &amp; X-Ray technicians</t>
  </si>
  <si>
    <t>Health Sector</t>
  </si>
  <si>
    <t xml:space="preserve">  Maternal Death  (Nos.)</t>
  </si>
  <si>
    <t>Annual Health Bulletein</t>
  </si>
  <si>
    <t>Doctors per bed</t>
  </si>
  <si>
    <t>Birth attended by trained personnel (%)</t>
  </si>
  <si>
    <t xml:space="preserve">  Higher Secondary Schools </t>
  </si>
  <si>
    <t xml:space="preserve">  Middle Secondary Schools</t>
  </si>
  <si>
    <t xml:space="preserve">  Lower Secondary Schools </t>
  </si>
  <si>
    <t xml:space="preserve">  Primary Schools </t>
  </si>
  <si>
    <t>NFE Instructors</t>
  </si>
  <si>
    <t>Male</t>
  </si>
  <si>
    <t xml:space="preserve">Functional </t>
  </si>
  <si>
    <t xml:space="preserve">Non- functional </t>
  </si>
  <si>
    <t>Irrigation channels  (kms)</t>
  </si>
  <si>
    <t>Power tillers (Nos.)</t>
  </si>
  <si>
    <t xml:space="preserve">  Regional Veterinary Laboratories (RLDC)</t>
  </si>
  <si>
    <t xml:space="preserve">If applicable </t>
  </si>
  <si>
    <t xml:space="preserve">  Fishery Firms</t>
  </si>
  <si>
    <t>includes pvt. Firms</t>
  </si>
  <si>
    <t>Poultry firms</t>
  </si>
  <si>
    <t>Milk processing unit</t>
  </si>
  <si>
    <t>Piggery firms</t>
  </si>
  <si>
    <t>commericial firms</t>
  </si>
  <si>
    <t>LFS</t>
  </si>
  <si>
    <t>XXX DZONGKHAG</t>
  </si>
  <si>
    <t>Includes pvt. institutes</t>
  </si>
  <si>
    <t>Early Child Care and Development Centres</t>
  </si>
  <si>
    <t xml:space="preserve">  Tertiary Institute under RUB</t>
  </si>
  <si>
    <t>Extended Class Room</t>
  </si>
  <si>
    <t>Health Personnel (Nos.)</t>
  </si>
  <si>
    <t>Health Indicators</t>
  </si>
  <si>
    <t xml:space="preserve">  School enrolment (Nos.)</t>
  </si>
  <si>
    <t>Non Formal Education Centres (NFE)</t>
  </si>
  <si>
    <t xml:space="preserve">  Teachers (Nos.)</t>
  </si>
  <si>
    <t>NFE learners (Nos.)</t>
  </si>
  <si>
    <t>Community Forest (acreas)</t>
  </si>
  <si>
    <t xml:space="preserve">  Forest Cover  (%)</t>
  </si>
  <si>
    <t>Un-Employment Rate</t>
  </si>
  <si>
    <t>Labour Force Participation Rate</t>
  </si>
  <si>
    <t>Population Involved in Agriculture (%)</t>
  </si>
  <si>
    <t xml:space="preserve">  Length of Road (Kms.)</t>
  </si>
  <si>
    <t>Dzongkhag Roads</t>
  </si>
  <si>
    <t>Thromde Roads</t>
  </si>
  <si>
    <t>Farm Roads</t>
  </si>
  <si>
    <t>Tourists visited</t>
  </si>
  <si>
    <t>2014-15</t>
  </si>
  <si>
    <t>Guidelines and Notes</t>
  </si>
  <si>
    <t xml:space="preserve">     Current</t>
  </si>
  <si>
    <t xml:space="preserve">     Capital</t>
  </si>
  <si>
    <t>1. GENERAL</t>
  </si>
  <si>
    <t>2. POPULATION</t>
  </si>
  <si>
    <t xml:space="preserve">  RNR extension Centres (Nos.)</t>
  </si>
  <si>
    <t>Renewal Natural Resources (RNR)</t>
  </si>
  <si>
    <t xml:space="preserve">    Male</t>
  </si>
  <si>
    <t xml:space="preserve">    Female</t>
  </si>
  <si>
    <t xml:space="preserve">  Motorable Bridges (Nos.)</t>
  </si>
  <si>
    <t xml:space="preserve">  Non-Motorable Bridges (Nos.)</t>
  </si>
  <si>
    <t xml:space="preserve">  Telephone Connections (Nos.)</t>
  </si>
  <si>
    <t>Taxis (Nos.)</t>
  </si>
  <si>
    <t>Un-employed (Nos.)</t>
  </si>
  <si>
    <t xml:space="preserve">Dzongkhag at A Glance
</t>
  </si>
  <si>
    <t>Fertility rate (PHCB 2016)</t>
  </si>
  <si>
    <t>Forest Roads</t>
  </si>
  <si>
    <t xml:space="preserve">Livestock (Nos.) </t>
  </si>
  <si>
    <t>3. POVERTY RATE (TERMINAL)</t>
  </si>
  <si>
    <t>4. HEALTH</t>
  </si>
  <si>
    <t>5. EDUCATION</t>
  </si>
  <si>
    <t>6. AGRICULTURE</t>
  </si>
  <si>
    <t>7. EMPLOYMENT</t>
  </si>
  <si>
    <t>8. TRANSPORT &amp; COMMUNICATION</t>
  </si>
  <si>
    <t>10. TOURISM (Nos.)</t>
  </si>
  <si>
    <t>12. RELIGION &amp; CULTURE (Nos.)</t>
  </si>
  <si>
    <r>
      <t xml:space="preserve">  Other Institutes</t>
    </r>
    <r>
      <rPr>
        <i/>
        <sz val="10"/>
        <rFont val="Bookman Old Style"/>
        <family val="1"/>
      </rPr>
      <t>(Includes special institutes, vocational institutes &amp; sankrit patshala)</t>
    </r>
  </si>
  <si>
    <t>INDICATORS</t>
  </si>
  <si>
    <t>YEAR</t>
  </si>
  <si>
    <t>Geographical Characteristics</t>
  </si>
  <si>
    <t>Administrative Tiers (Nos.)</t>
  </si>
  <si>
    <t>Altitude (masl.)</t>
  </si>
  <si>
    <t>Total</t>
  </si>
  <si>
    <t>Consumption Poverty Rate  (%)</t>
  </si>
  <si>
    <t>Multi-dimensional Poverty Rate  (%)</t>
  </si>
  <si>
    <t>As per PAR, Consumption/MPI poverty</t>
  </si>
  <si>
    <t>With Sheds</t>
  </si>
  <si>
    <t>Without Sheds</t>
  </si>
  <si>
    <t>Dungtshos (Indegenious Doctor)</t>
  </si>
  <si>
    <t xml:space="preserve">Ambulance </t>
  </si>
  <si>
    <t xml:space="preserve">  Maternal Mortality Rate (%)</t>
  </si>
  <si>
    <t xml:space="preserve">  Rural water supply coverage (%) </t>
  </si>
  <si>
    <t xml:space="preserve">  Rural population access to safe drinking water supplies (%)</t>
  </si>
  <si>
    <t xml:space="preserve"> Annual Health Bulletein-MoH Check</t>
  </si>
  <si>
    <t xml:space="preserve">  Central Schools</t>
  </si>
  <si>
    <t>Number of educational institutes (Includes private schools-Nos)</t>
  </si>
  <si>
    <t>Pupil-teacher Ratio</t>
  </si>
  <si>
    <t>Educational Indicators (Includes private schools)</t>
  </si>
  <si>
    <t>Dry land (acres)</t>
  </si>
  <si>
    <t>Wet land (acres)</t>
  </si>
  <si>
    <t>Orchard (acres)</t>
  </si>
  <si>
    <t>Electric fencing (Nos.)</t>
  </si>
  <si>
    <t>Electric fencing (kms.)</t>
  </si>
  <si>
    <t>Land Registration by Type</t>
  </si>
  <si>
    <t xml:space="preserve">  Fishery Farms</t>
  </si>
  <si>
    <t>Poultry farms</t>
  </si>
  <si>
    <t>Piggery farms</t>
  </si>
  <si>
    <t>Farm sales shops (Nos.)</t>
  </si>
  <si>
    <t>Nursery (Nos.)</t>
  </si>
  <si>
    <t>Forestry</t>
  </si>
  <si>
    <t>Protected Areas (areas)</t>
  </si>
  <si>
    <t>Labour Force (Nos.)</t>
  </si>
  <si>
    <t>Gewog Connectivity Roads</t>
  </si>
  <si>
    <t>GNHC/DoR</t>
  </si>
  <si>
    <t xml:space="preserve">   Internet Lease Line Connections (Nos.)</t>
  </si>
  <si>
    <t xml:space="preserve">   Internet Broadband Connection (Nos.)</t>
  </si>
  <si>
    <t>Buses Operating (Nos.)</t>
  </si>
  <si>
    <t xml:space="preserve">Cable TV operators </t>
  </si>
  <si>
    <t>9. TRADE &amp; INDUSTRIES (Nos.)</t>
  </si>
  <si>
    <t>Industries</t>
  </si>
  <si>
    <t>Constructions</t>
  </si>
  <si>
    <t>Trade, Hotels and restaurents</t>
  </si>
  <si>
    <t>11. ELECTRICITY</t>
  </si>
  <si>
    <t>Households Electrified (%)</t>
  </si>
  <si>
    <t>Units Consumed (MU)</t>
  </si>
  <si>
    <t>Religious Institutions</t>
  </si>
  <si>
    <t>Religious Monuments</t>
  </si>
  <si>
    <t xml:space="preserve"> Budget Outlay</t>
  </si>
  <si>
    <t xml:space="preserve"> Expenditure</t>
  </si>
  <si>
    <t>13. PUBLIC FINANCE-Financial Year (Mill. Nu.)</t>
  </si>
  <si>
    <t>Gungtong</t>
  </si>
  <si>
    <t>Sowai Menpa (Indegenious Medical Technicians)</t>
  </si>
  <si>
    <t xml:space="preserve">Excludes Doctors pursuing studies &amp; EoL </t>
  </si>
  <si>
    <t>As per RWSS</t>
  </si>
  <si>
    <t>As per the MoHCA</t>
  </si>
  <si>
    <t>Number of educational institutes (Includes pvt. Nos)</t>
  </si>
  <si>
    <t>Includes pvt. Schools</t>
  </si>
  <si>
    <t>MoAF</t>
  </si>
  <si>
    <t>800-500</t>
  </si>
  <si>
    <t>Community Forest (acres)</t>
  </si>
  <si>
    <t>Protected Areas (acres)</t>
  </si>
  <si>
    <t>Wangduephodrang Dzongkhag, 2017</t>
  </si>
  <si>
    <t>2015-2016</t>
  </si>
  <si>
    <t>*</t>
  </si>
  <si>
    <t>2016-2017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</si>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</sst>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0.0"/>
  </numFmts>
  <fonts count="16" x14ac:knownFonts="1">
    <font>
      <sz val="10"/>
      <name val="Arial"/>
    </font>
    <font>
      <sz val="10"/>
      <name val="Arial"/>
      <family val="2"/>
    </font>
    <font>
      <sz val="11"/>
      <name val="Bookman Old Style"/>
      <family val="1"/>
    </font>
    <font>
      <sz val="10"/>
      <name val="Bookman Old Style"/>
      <family val="1"/>
    </font>
    <font>
      <b/>
      <sz val="10"/>
      <name val="Bookman Old Style"/>
      <family val="1"/>
    </font>
    <font>
      <b/>
      <sz val="12"/>
      <name val="Bookman Old Style"/>
      <family val="1"/>
    </font>
    <font>
      <sz val="9"/>
      <name val="Bookman Old Style"/>
      <family val="1"/>
    </font>
    <font>
      <b/>
      <u/>
      <sz val="11"/>
      <name val="Bookman Old Style"/>
      <family val="1"/>
    </font>
    <font>
      <b/>
      <sz val="11"/>
      <name val="Bookman Old Style"/>
      <family val="1"/>
    </font>
    <font>
      <i/>
      <sz val="10"/>
      <name val="Bookman Old Style"/>
      <family val="1"/>
    </font>
    <font>
      <b/>
      <i/>
      <sz val="11"/>
      <name val="Bookman Old Style"/>
      <family val="1"/>
    </font>
    <font>
      <b/>
      <sz val="20"/>
      <name val="Bookman Old Style"/>
      <family val="1"/>
    </font>
    <font>
      <b/>
      <i/>
      <u/>
      <sz val="11"/>
      <name val="Bookman Old Style"/>
      <family val="1"/>
    </font>
    <font>
      <sz val="8"/>
      <name val="Bookman Old Style"/>
      <family val="1"/>
    </font>
    <font>
      <b/>
      <sz val="22"/>
      <name val="Bookman Old Style"/>
      <family val="1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FF50B"/>
        <bgColor indexed="64"/>
      </patternFill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" fillId="0" borderId="0"/>
    <xf numFmtId="9" fontId="1" fillId="0" borderId="0" applyFont="0" applyFill="0" applyBorder="0" applyAlignment="0" applyProtection="0"/>
  </cellStyleXfs>
  <cellXfs count="197">
    <xf numFmtId="0" fontId="0" fillId="0" borderId="0" xfId="0"/>
    <xf numFmtId="0" fontId="3" fillId="0" borderId="0" xfId="0" applyFont="1" applyBorder="1" applyAlignment="1">
      <alignment vertical="center" wrapText="1"/>
    </xf>
    <xf numFmtId="0" fontId="2" fillId="2" borderId="0" xfId="9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2" fillId="0" borderId="0" xfId="9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9" applyFont="1" applyFill="1" applyBorder="1" applyAlignment="1">
      <alignment horizontal="left" vertical="center" wrapText="1" indent="1"/>
    </xf>
    <xf numFmtId="0" fontId="2" fillId="0" borderId="6" xfId="9" applyFont="1" applyFill="1" applyBorder="1" applyAlignment="1">
      <alignment vertical="center" wrapText="1"/>
    </xf>
    <xf numFmtId="0" fontId="7" fillId="0" borderId="6" xfId="9" applyFont="1" applyFill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2" fillId="0" borderId="6" xfId="9" applyFont="1" applyFill="1" applyBorder="1" applyAlignment="1">
      <alignment horizontal="left" vertical="center" wrapText="1" indent="2"/>
    </xf>
    <xf numFmtId="0" fontId="2" fillId="0" borderId="6" xfId="0" applyFont="1" applyBorder="1" applyAlignment="1">
      <alignment horizontal="left" vertical="center" wrapText="1" indent="1"/>
    </xf>
    <xf numFmtId="0" fontId="7" fillId="0" borderId="6" xfId="9" applyFont="1" applyFill="1" applyBorder="1" applyAlignment="1">
      <alignment horizontal="left" vertical="center" wrapText="1"/>
    </xf>
    <xf numFmtId="0" fontId="3" fillId="0" borderId="7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2" fillId="2" borderId="6" xfId="9" applyFont="1" applyFill="1" applyBorder="1" applyAlignment="1">
      <alignment horizontal="left" vertical="center" wrapText="1" indent="1"/>
    </xf>
    <xf numFmtId="0" fontId="2" fillId="2" borderId="6" xfId="9" applyFont="1" applyFill="1" applyBorder="1" applyAlignment="1">
      <alignment horizontal="left" vertical="center" wrapText="1" indent="2"/>
    </xf>
    <xf numFmtId="0" fontId="7" fillId="2" borderId="6" xfId="9" applyFont="1" applyFill="1" applyBorder="1" applyAlignment="1">
      <alignment horizontal="left" vertical="center" wrapText="1"/>
    </xf>
    <xf numFmtId="0" fontId="2" fillId="0" borderId="8" xfId="9" applyFont="1" applyFill="1" applyBorder="1" applyAlignment="1">
      <alignment horizontal="left" vertical="center" wrapText="1" indent="1"/>
    </xf>
    <xf numFmtId="0" fontId="10" fillId="0" borderId="6" xfId="9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2" fillId="2" borderId="0" xfId="9" applyFont="1" applyFill="1" applyAlignment="1">
      <alignment vertical="center" wrapText="1"/>
    </xf>
    <xf numFmtId="0" fontId="2" fillId="2" borderId="9" xfId="9" applyFont="1" applyFill="1" applyBorder="1" applyAlignment="1">
      <alignment horizontal="right" vertical="center" wrapText="1"/>
    </xf>
    <xf numFmtId="0" fontId="2" fillId="2" borderId="10" xfId="9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11" xfId="9" applyFont="1" applyFill="1" applyBorder="1" applyAlignment="1">
      <alignment horizontal="left" vertical="center" wrapText="1"/>
    </xf>
    <xf numFmtId="164" fontId="3" fillId="0" borderId="12" xfId="0" applyNumberFormat="1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10" fillId="2" borderId="6" xfId="9" applyFont="1" applyFill="1" applyBorder="1" applyAlignment="1">
      <alignment horizontal="left" vertical="center" wrapText="1" indent="1"/>
    </xf>
    <xf numFmtId="0" fontId="12" fillId="0" borderId="6" xfId="9" applyFont="1" applyFill="1" applyBorder="1" applyAlignment="1">
      <alignment horizontal="left" vertical="center" wrapText="1" inden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0" fillId="0" borderId="6" xfId="9" applyFont="1" applyFill="1" applyBorder="1" applyAlignment="1">
      <alignment horizontal="left" vertical="center" wrapText="1"/>
    </xf>
    <xf numFmtId="164" fontId="3" fillId="0" borderId="5" xfId="0" applyNumberFormat="1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2" fillId="0" borderId="6" xfId="9" applyFont="1" applyFill="1" applyBorder="1" applyAlignment="1">
      <alignment horizontal="left" vertical="center" wrapText="1"/>
    </xf>
    <xf numFmtId="0" fontId="2" fillId="0" borderId="6" xfId="9" applyFont="1" applyFill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164" fontId="3" fillId="0" borderId="15" xfId="0" applyNumberFormat="1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7" fillId="0" borderId="16" xfId="9" applyFont="1" applyFill="1" applyBorder="1" applyAlignment="1">
      <alignment vertical="center" wrapText="1"/>
    </xf>
    <xf numFmtId="0" fontId="10" fillId="0" borderId="6" xfId="9" applyFont="1" applyFill="1" applyBorder="1" applyAlignment="1">
      <alignment horizontal="left" vertical="center" wrapText="1" indent="1"/>
    </xf>
    <xf numFmtId="0" fontId="7" fillId="2" borderId="6" xfId="9" applyFont="1" applyFill="1" applyBorder="1" applyAlignment="1">
      <alignment vertical="center" wrapText="1"/>
    </xf>
    <xf numFmtId="0" fontId="5" fillId="3" borderId="17" xfId="9" applyFont="1" applyFill="1" applyBorder="1" applyAlignment="1">
      <alignment horizontal="center" vertical="center" wrapText="1"/>
    </xf>
    <xf numFmtId="0" fontId="2" fillId="3" borderId="18" xfId="9" applyFont="1" applyFill="1" applyBorder="1" applyAlignment="1">
      <alignment horizontal="right" vertical="center" wrapText="1"/>
    </xf>
    <xf numFmtId="0" fontId="2" fillId="3" borderId="19" xfId="9" applyFont="1" applyFill="1" applyBorder="1" applyAlignment="1">
      <alignment horizontal="right" vertical="center" wrapText="1"/>
    </xf>
    <xf numFmtId="0" fontId="3" fillId="0" borderId="20" xfId="0" applyFont="1" applyBorder="1" applyAlignment="1">
      <alignment vertical="center" wrapText="1"/>
    </xf>
    <xf numFmtId="0" fontId="2" fillId="0" borderId="21" xfId="9" applyFont="1" applyFill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2" fillId="0" borderId="16" xfId="9" applyFont="1" applyFill="1" applyBorder="1" applyAlignment="1">
      <alignment horizontal="left" vertical="center" wrapText="1" indent="1"/>
    </xf>
    <xf numFmtId="0" fontId="2" fillId="3" borderId="23" xfId="9" applyFont="1" applyFill="1" applyBorder="1" applyAlignment="1">
      <alignment horizontal="right" vertical="center" wrapText="1"/>
    </xf>
    <xf numFmtId="0" fontId="3" fillId="0" borderId="24" xfId="0" applyFont="1" applyBorder="1" applyAlignment="1">
      <alignment vertical="center" wrapText="1"/>
    </xf>
    <xf numFmtId="0" fontId="4" fillId="3" borderId="15" xfId="0" applyFont="1" applyFill="1" applyBorder="1" applyAlignment="1">
      <alignment vertical="center" wrapText="1"/>
    </xf>
    <xf numFmtId="0" fontId="3" fillId="3" borderId="15" xfId="0" applyFont="1" applyFill="1" applyBorder="1" applyAlignment="1">
      <alignment vertical="center" wrapText="1"/>
    </xf>
    <xf numFmtId="0" fontId="2" fillId="3" borderId="15" xfId="0" applyFont="1" applyFill="1" applyBorder="1" applyAlignment="1">
      <alignment vertical="center" wrapText="1"/>
    </xf>
    <xf numFmtId="0" fontId="4" fillId="3" borderId="25" xfId="0" applyFont="1" applyFill="1" applyBorder="1" applyAlignment="1">
      <alignment vertical="center" wrapText="1"/>
    </xf>
    <xf numFmtId="0" fontId="4" fillId="3" borderId="26" xfId="0" applyFont="1" applyFill="1" applyBorder="1" applyAlignment="1">
      <alignment vertical="center" wrapText="1"/>
    </xf>
    <xf numFmtId="0" fontId="3" fillId="3" borderId="25" xfId="0" applyFont="1" applyFill="1" applyBorder="1" applyAlignment="1">
      <alignment vertical="center" wrapText="1"/>
    </xf>
    <xf numFmtId="0" fontId="3" fillId="3" borderId="26" xfId="0" applyFont="1" applyFill="1" applyBorder="1" applyAlignment="1">
      <alignment vertical="center" wrapText="1"/>
    </xf>
    <xf numFmtId="0" fontId="3" fillId="3" borderId="27" xfId="0" applyFont="1" applyFill="1" applyBorder="1" applyAlignment="1">
      <alignment vertical="center" wrapText="1"/>
    </xf>
    <xf numFmtId="0" fontId="3" fillId="3" borderId="28" xfId="0" applyFont="1" applyFill="1" applyBorder="1" applyAlignment="1">
      <alignment vertical="center" wrapText="1"/>
    </xf>
    <xf numFmtId="0" fontId="7" fillId="0" borderId="21" xfId="9" applyFont="1" applyFill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2" fillId="0" borderId="25" xfId="9" applyFont="1" applyFill="1" applyBorder="1" applyAlignment="1">
      <alignment horizontal="left" vertical="center" wrapText="1" indent="1"/>
    </xf>
    <xf numFmtId="0" fontId="2" fillId="0" borderId="25" xfId="0" applyFont="1" applyBorder="1" applyAlignment="1">
      <alignment horizontal="left" vertical="center" wrapText="1" indent="1"/>
    </xf>
    <xf numFmtId="0" fontId="7" fillId="0" borderId="25" xfId="9" applyFont="1" applyFill="1" applyBorder="1" applyAlignment="1">
      <alignment vertical="center" wrapText="1"/>
    </xf>
    <xf numFmtId="0" fontId="4" fillId="2" borderId="20" xfId="0" applyFont="1" applyFill="1" applyBorder="1" applyAlignment="1">
      <alignment vertical="center" wrapText="1"/>
    </xf>
    <xf numFmtId="0" fontId="4" fillId="2" borderId="24" xfId="0" applyFont="1" applyFill="1" applyBorder="1" applyAlignment="1">
      <alignment vertical="center" wrapText="1"/>
    </xf>
    <xf numFmtId="0" fontId="7" fillId="2" borderId="15" xfId="9" applyFont="1" applyFill="1" applyBorder="1" applyAlignment="1">
      <alignment vertical="center" wrapText="1"/>
    </xf>
    <xf numFmtId="164" fontId="3" fillId="2" borderId="15" xfId="0" applyNumberFormat="1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7" fillId="0" borderId="15" xfId="9" applyFont="1" applyFill="1" applyBorder="1" applyAlignment="1">
      <alignment vertical="center" wrapText="1"/>
    </xf>
    <xf numFmtId="0" fontId="10" fillId="0" borderId="15" xfId="9" applyFont="1" applyFill="1" applyBorder="1" applyAlignment="1">
      <alignment horizontal="left" vertical="center" wrapText="1" indent="1"/>
    </xf>
    <xf numFmtId="0" fontId="2" fillId="2" borderId="15" xfId="9" applyFont="1" applyFill="1" applyBorder="1" applyAlignment="1">
      <alignment horizontal="left" vertical="center" wrapText="1" indent="1"/>
    </xf>
    <xf numFmtId="0" fontId="10" fillId="2" borderId="15" xfId="9" applyFont="1" applyFill="1" applyBorder="1" applyAlignment="1">
      <alignment horizontal="left" vertical="center" wrapText="1" indent="1"/>
    </xf>
    <xf numFmtId="0" fontId="2" fillId="2" borderId="15" xfId="9" applyFont="1" applyFill="1" applyBorder="1" applyAlignment="1">
      <alignment horizontal="left" vertical="center" wrapText="1" indent="2"/>
    </xf>
    <xf numFmtId="0" fontId="2" fillId="0" borderId="15" xfId="9" applyFont="1" applyFill="1" applyBorder="1" applyAlignment="1">
      <alignment horizontal="left" vertical="center" wrapText="1" indent="2"/>
    </xf>
    <xf numFmtId="0" fontId="2" fillId="0" borderId="15" xfId="0" applyFont="1" applyFill="1" applyBorder="1" applyAlignment="1">
      <alignment vertical="center" wrapText="1"/>
    </xf>
    <xf numFmtId="0" fontId="7" fillId="2" borderId="15" xfId="9" applyFont="1" applyFill="1" applyBorder="1" applyAlignment="1">
      <alignment horizontal="left" vertical="center" wrapText="1"/>
    </xf>
    <xf numFmtId="0" fontId="4" fillId="0" borderId="15" xfId="0" applyFont="1" applyBorder="1" applyAlignment="1">
      <alignment vertical="center" wrapText="1"/>
    </xf>
    <xf numFmtId="0" fontId="2" fillId="0" borderId="15" xfId="9" applyFont="1" applyFill="1" applyBorder="1" applyAlignment="1">
      <alignment horizontal="left" vertical="center" wrapText="1" indent="1"/>
    </xf>
    <xf numFmtId="0" fontId="2" fillId="2" borderId="15" xfId="9" applyFont="1" applyFill="1" applyBorder="1" applyAlignment="1">
      <alignment vertical="center" wrapText="1"/>
    </xf>
    <xf numFmtId="0" fontId="12" fillId="2" borderId="15" xfId="9" applyFont="1" applyFill="1" applyBorder="1" applyAlignment="1">
      <alignment horizontal="left" vertical="center" wrapText="1"/>
    </xf>
    <xf numFmtId="0" fontId="9" fillId="0" borderId="15" xfId="0" applyFont="1" applyBorder="1" applyAlignment="1">
      <alignment vertical="center" wrapText="1"/>
    </xf>
    <xf numFmtId="0" fontId="10" fillId="2" borderId="15" xfId="9" applyFont="1" applyFill="1" applyBorder="1" applyAlignment="1">
      <alignment vertical="center" wrapText="1"/>
    </xf>
    <xf numFmtId="0" fontId="2" fillId="0" borderId="15" xfId="9" applyFont="1" applyFill="1" applyBorder="1" applyAlignment="1">
      <alignment vertical="center" wrapText="1"/>
    </xf>
    <xf numFmtId="0" fontId="2" fillId="0" borderId="15" xfId="0" applyFont="1" applyBorder="1" applyAlignment="1">
      <alignment horizontal="left" vertical="center" wrapText="1" indent="1"/>
    </xf>
    <xf numFmtId="0" fontId="2" fillId="2" borderId="15" xfId="0" applyFont="1" applyFill="1" applyBorder="1" applyAlignment="1">
      <alignment horizontal="left" vertical="center" wrapText="1" indent="1"/>
    </xf>
    <xf numFmtId="0" fontId="2" fillId="2" borderId="15" xfId="0" applyFont="1" applyFill="1" applyBorder="1" applyAlignment="1">
      <alignment vertical="center" wrapText="1"/>
    </xf>
    <xf numFmtId="0" fontId="10" fillId="0" borderId="15" xfId="9" applyFont="1" applyFill="1" applyBorder="1" applyAlignment="1">
      <alignment vertical="center" wrapText="1"/>
    </xf>
    <xf numFmtId="0" fontId="12" fillId="0" borderId="15" xfId="9" applyFont="1" applyFill="1" applyBorder="1" applyAlignment="1">
      <alignment horizontal="left" vertical="center" wrapText="1"/>
    </xf>
    <xf numFmtId="0" fontId="10" fillId="0" borderId="15" xfId="9" applyFont="1" applyFill="1" applyBorder="1" applyAlignment="1">
      <alignment horizontal="left" vertical="center" wrapText="1"/>
    </xf>
    <xf numFmtId="0" fontId="2" fillId="0" borderId="15" xfId="9" applyFont="1" applyFill="1" applyBorder="1" applyAlignment="1">
      <alignment horizontal="left" vertical="center" wrapText="1"/>
    </xf>
    <xf numFmtId="0" fontId="3" fillId="2" borderId="29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9" fillId="0" borderId="29" xfId="0" applyFont="1" applyBorder="1" applyAlignment="1">
      <alignment vertical="center" wrapText="1"/>
    </xf>
    <xf numFmtId="0" fontId="2" fillId="2" borderId="29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vertical="center" wrapText="1"/>
    </xf>
    <xf numFmtId="0" fontId="3" fillId="0" borderId="38" xfId="0" applyFont="1" applyBorder="1" applyAlignment="1">
      <alignment vertical="center" wrapText="1"/>
    </xf>
    <xf numFmtId="0" fontId="2" fillId="0" borderId="16" xfId="9" applyFont="1" applyFill="1" applyBorder="1" applyAlignment="1">
      <alignment vertical="center" wrapText="1"/>
    </xf>
    <xf numFmtId="0" fontId="3" fillId="3" borderId="39" xfId="0" applyFont="1" applyFill="1" applyBorder="1" applyAlignment="1">
      <alignment vertical="center" wrapText="1"/>
    </xf>
    <xf numFmtId="0" fontId="3" fillId="3" borderId="38" xfId="0" applyFont="1" applyFill="1" applyBorder="1" applyAlignment="1">
      <alignment vertical="center" wrapText="1"/>
    </xf>
    <xf numFmtId="0" fontId="4" fillId="3" borderId="40" xfId="0" applyFont="1" applyFill="1" applyBorder="1" applyAlignment="1">
      <alignment vertical="center" wrapText="1"/>
    </xf>
    <xf numFmtId="0" fontId="3" fillId="3" borderId="40" xfId="0" applyFont="1" applyFill="1" applyBorder="1" applyAlignment="1">
      <alignment vertical="center" wrapText="1"/>
    </xf>
    <xf numFmtId="0" fontId="4" fillId="3" borderId="29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164" fontId="3" fillId="3" borderId="29" xfId="0" applyNumberFormat="1" applyFont="1" applyFill="1" applyBorder="1" applyAlignment="1">
      <alignment vertical="center" wrapText="1"/>
    </xf>
    <xf numFmtId="164" fontId="3" fillId="3" borderId="40" xfId="0" applyNumberFormat="1" applyFont="1" applyFill="1" applyBorder="1" applyAlignment="1">
      <alignment vertical="center" wrapText="1"/>
    </xf>
    <xf numFmtId="164" fontId="3" fillId="3" borderId="15" xfId="0" applyNumberFormat="1" applyFont="1" applyFill="1" applyBorder="1" applyAlignment="1">
      <alignment vertical="center" wrapText="1"/>
    </xf>
    <xf numFmtId="0" fontId="4" fillId="3" borderId="40" xfId="0" applyFont="1" applyFill="1" applyBorder="1" applyAlignment="1">
      <alignment horizontal="right" vertical="center" wrapText="1"/>
    </xf>
    <xf numFmtId="0" fontId="3" fillId="3" borderId="29" xfId="0" applyFont="1" applyFill="1" applyBorder="1" applyAlignment="1">
      <alignment horizontal="right" vertical="center" wrapText="1"/>
    </xf>
    <xf numFmtId="0" fontId="4" fillId="3" borderId="39" xfId="0" applyFont="1" applyFill="1" applyBorder="1" applyAlignment="1">
      <alignment vertical="center" wrapText="1"/>
    </xf>
    <xf numFmtId="0" fontId="2" fillId="3" borderId="39" xfId="0" applyFont="1" applyFill="1" applyBorder="1" applyAlignment="1">
      <alignment vertical="center" wrapText="1"/>
    </xf>
    <xf numFmtId="0" fontId="2" fillId="3" borderId="40" xfId="0" applyFont="1" applyFill="1" applyBorder="1" applyAlignment="1">
      <alignment vertical="center" wrapText="1"/>
    </xf>
    <xf numFmtId="0" fontId="3" fillId="3" borderId="40" xfId="0" applyFont="1" applyFill="1" applyBorder="1" applyAlignment="1">
      <alignment horizontal="right" vertical="center" wrapText="1"/>
    </xf>
    <xf numFmtId="0" fontId="3" fillId="3" borderId="41" xfId="0" applyFont="1" applyFill="1" applyBorder="1" applyAlignment="1">
      <alignment vertical="center" wrapText="1"/>
    </xf>
    <xf numFmtId="0" fontId="3" fillId="3" borderId="41" xfId="0" applyFont="1" applyFill="1" applyBorder="1" applyAlignment="1">
      <alignment horizontal="right" vertical="center" wrapText="1"/>
    </xf>
    <xf numFmtId="0" fontId="3" fillId="3" borderId="15" xfId="0" applyFont="1" applyFill="1" applyBorder="1" applyAlignment="1">
      <alignment horizontal="right" vertical="center" wrapText="1"/>
    </xf>
    <xf numFmtId="0" fontId="4" fillId="3" borderId="41" xfId="0" applyFont="1" applyFill="1" applyBorder="1" applyAlignment="1">
      <alignment vertical="center" wrapText="1"/>
    </xf>
    <xf numFmtId="1" fontId="3" fillId="3" borderId="15" xfId="0" applyNumberFormat="1" applyFont="1" applyFill="1" applyBorder="1" applyAlignment="1">
      <alignment vertical="center" wrapText="1"/>
    </xf>
    <xf numFmtId="164" fontId="3" fillId="3" borderId="15" xfId="0" applyNumberFormat="1" applyFont="1" applyFill="1" applyBorder="1" applyAlignment="1">
      <alignment horizontal="right" vertical="center" wrapText="1"/>
    </xf>
    <xf numFmtId="0" fontId="4" fillId="3" borderId="41" xfId="0" applyFont="1" applyFill="1" applyBorder="1" applyAlignment="1">
      <alignment horizontal="right" vertical="center" wrapText="1"/>
    </xf>
    <xf numFmtId="1" fontId="4" fillId="3" borderId="15" xfId="0" applyNumberFormat="1" applyFont="1" applyFill="1" applyBorder="1" applyAlignment="1">
      <alignment vertical="center" wrapText="1"/>
    </xf>
    <xf numFmtId="0" fontId="3" fillId="3" borderId="15" xfId="0" applyNumberFormat="1" applyFont="1" applyFill="1" applyBorder="1" applyAlignment="1">
      <alignment vertical="center" wrapText="1"/>
    </xf>
    <xf numFmtId="164" fontId="3" fillId="3" borderId="41" xfId="0" applyNumberFormat="1" applyFont="1" applyFill="1" applyBorder="1" applyAlignment="1">
      <alignment horizontal="right" vertical="center" wrapText="1"/>
    </xf>
    <xf numFmtId="0" fontId="4" fillId="3" borderId="2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/>
    </xf>
    <xf numFmtId="0" fontId="3" fillId="3" borderId="25" xfId="0" applyFont="1" applyFill="1" applyBorder="1" applyAlignment="1">
      <alignment vertical="center"/>
    </xf>
    <xf numFmtId="0" fontId="3" fillId="3" borderId="15" xfId="0" applyFont="1" applyFill="1" applyBorder="1" applyAlignment="1">
      <alignment vertical="center"/>
    </xf>
    <xf numFmtId="0" fontId="3" fillId="3" borderId="26" xfId="0" applyFont="1" applyFill="1" applyBorder="1" applyAlignment="1">
      <alignment vertical="center"/>
    </xf>
    <xf numFmtId="0" fontId="3" fillId="3" borderId="38" xfId="0" applyFont="1" applyFill="1" applyBorder="1" applyAlignment="1">
      <alignment vertical="center"/>
    </xf>
    <xf numFmtId="0" fontId="3" fillId="3" borderId="15" xfId="0" applyFont="1" applyFill="1" applyBorder="1" applyAlignment="1">
      <alignment horizontal="right" vertical="center"/>
    </xf>
    <xf numFmtId="164" fontId="3" fillId="3" borderId="39" xfId="0" applyNumberFormat="1" applyFont="1" applyFill="1" applyBorder="1" applyAlignment="1">
      <alignment vertical="center" wrapText="1"/>
    </xf>
    <xf numFmtId="164" fontId="3" fillId="3" borderId="38" xfId="0" applyNumberFormat="1" applyFont="1" applyFill="1" applyBorder="1" applyAlignment="1">
      <alignment vertical="center" wrapText="1"/>
    </xf>
    <xf numFmtId="164" fontId="3" fillId="3" borderId="25" xfId="0" applyNumberFormat="1" applyFont="1" applyFill="1" applyBorder="1" applyAlignment="1">
      <alignment vertical="center" wrapText="1"/>
    </xf>
    <xf numFmtId="164" fontId="3" fillId="3" borderId="26" xfId="0" applyNumberFormat="1" applyFont="1" applyFill="1" applyBorder="1" applyAlignment="1">
      <alignment vertical="center" wrapText="1"/>
    </xf>
    <xf numFmtId="164" fontId="3" fillId="3" borderId="25" xfId="0" applyNumberFormat="1" applyFont="1" applyFill="1" applyBorder="1" applyAlignment="1">
      <alignment horizontal="right" vertical="center" wrapText="1"/>
    </xf>
    <xf numFmtId="164" fontId="3" fillId="3" borderId="26" xfId="0" applyNumberFormat="1" applyFont="1" applyFill="1" applyBorder="1" applyAlignment="1">
      <alignment horizontal="right" vertical="center" wrapText="1"/>
    </xf>
    <xf numFmtId="164" fontId="3" fillId="3" borderId="40" xfId="0" applyNumberFormat="1" applyFont="1" applyFill="1" applyBorder="1" applyAlignment="1">
      <alignment horizontal="right" vertical="center" wrapText="1"/>
    </xf>
    <xf numFmtId="0" fontId="2" fillId="3" borderId="39" xfId="0" applyFont="1" applyFill="1" applyBorder="1" applyAlignment="1">
      <alignment horizontal="right" vertical="center" wrapText="1"/>
    </xf>
    <xf numFmtId="0" fontId="6" fillId="2" borderId="0" xfId="9" applyFont="1" applyFill="1" applyBorder="1" applyAlignment="1">
      <alignment horizontal="left" vertical="center" wrapText="1"/>
    </xf>
    <xf numFmtId="0" fontId="5" fillId="2" borderId="30" xfId="9" applyFont="1" applyFill="1" applyBorder="1" applyAlignment="1">
      <alignment horizontal="center" vertical="center" wrapText="1"/>
    </xf>
    <xf numFmtId="0" fontId="5" fillId="2" borderId="31" xfId="9" applyFont="1" applyFill="1" applyBorder="1" applyAlignment="1">
      <alignment horizontal="center" vertical="center" wrapText="1"/>
    </xf>
    <xf numFmtId="0" fontId="8" fillId="2" borderId="15" xfId="9" applyFont="1" applyFill="1" applyBorder="1" applyAlignment="1">
      <alignment horizontal="center" vertical="center" wrapText="1"/>
    </xf>
    <xf numFmtId="0" fontId="2" fillId="2" borderId="0" xfId="9" applyFont="1" applyFill="1" applyBorder="1" applyAlignment="1">
      <alignment horizontal="center" vertical="center" wrapText="1"/>
    </xf>
    <xf numFmtId="0" fontId="2" fillId="2" borderId="0" xfId="9" applyFont="1" applyFill="1" applyAlignment="1">
      <alignment horizontal="center" vertical="center" wrapText="1"/>
    </xf>
    <xf numFmtId="0" fontId="11" fillId="2" borderId="0" xfId="9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4" fillId="0" borderId="0" xfId="9" applyFont="1" applyAlignment="1">
      <alignment horizontal="center" vertical="top" wrapText="1"/>
    </xf>
    <xf numFmtId="0" fontId="14" fillId="0" borderId="0" xfId="9" applyFont="1" applyAlignment="1">
      <alignment horizontal="center" vertical="center" wrapText="1"/>
    </xf>
    <xf numFmtId="0" fontId="8" fillId="3" borderId="35" xfId="9" applyFont="1" applyFill="1" applyBorder="1" applyAlignment="1">
      <alignment horizontal="center" vertical="center" wrapText="1"/>
    </xf>
    <xf numFmtId="0" fontId="8" fillId="3" borderId="36" xfId="9" applyFont="1" applyFill="1" applyBorder="1" applyAlignment="1">
      <alignment horizontal="center" vertical="center" wrapText="1"/>
    </xf>
    <xf numFmtId="0" fontId="8" fillId="3" borderId="37" xfId="9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</cellXfs>
  <cellStyles count="11">
    <cellStyle name="Comma 2" xfId="1"/>
    <cellStyle name="Comma 2 2" xfId="2"/>
    <cellStyle name="Comma 3" xfId="3"/>
    <cellStyle name="Normal" xfId="0" builtinId="0"/>
    <cellStyle name="Normal 2" xfId="4"/>
    <cellStyle name="Normal 2 2" xfId="5"/>
    <cellStyle name="Normal 3" xfId="6"/>
    <cellStyle name="Normal 4" xfId="7"/>
    <cellStyle name="Normal 5" xfId="8"/>
    <cellStyle name="Normal_September 2006" xfId="9"/>
    <cellStyle name="Percent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628650</xdr:colOff>
      <xdr:row>0</xdr:row>
      <xdr:rowOff>114300</xdr:rowOff>
    </xdr:from>
    <xdr:to>
      <xdr:col>15</xdr:col>
      <xdr:colOff>0</xdr:colOff>
      <xdr:row>2</xdr:row>
      <xdr:rowOff>51352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>
          <a:off x="628650" y="114300"/>
          <a:ext cx="5305425" cy="318052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1400" b="1" kern="10" spc="0">
              <a:ln w="3175">
                <a:noFill/>
                <a:round/>
                <a:headEnd/>
                <a:tailEnd/>
              </a:ln>
              <a:solidFill>
                <a:sysClr val="windowText" lastClr="000000"/>
              </a:solidFill>
              <a:effectLst/>
              <a:latin typeface="Times New Roman"/>
              <a:cs typeface="Times New Roman"/>
            </a:rPr>
            <a:t>Dzongkhag at</a:t>
          </a:r>
          <a:r>
            <a:rPr lang="en-US" sz="1400" b="1" kern="10" spc="0" baseline="0">
              <a:ln w="3175">
                <a:noFill/>
                <a:round/>
                <a:headEnd/>
                <a:tailEnd/>
              </a:ln>
              <a:solidFill>
                <a:sysClr val="windowText" lastClr="000000"/>
              </a:solidFill>
              <a:effectLst/>
              <a:latin typeface="Times New Roman"/>
              <a:cs typeface="Times New Roman"/>
            </a:rPr>
            <a:t> A Glance</a:t>
          </a:r>
          <a:endParaRPr lang="en-US" sz="1400" b="1" kern="10" spc="0">
            <a:ln w="3175">
              <a:noFill/>
              <a:round/>
              <a:headEnd/>
              <a:tailEnd/>
            </a:ln>
            <a:solidFill>
              <a:sysClr val="windowText" lastClr="000000"/>
            </a:solidFill>
            <a:effectLst/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9"/>
  <sheetViews>
    <sheetView workbookViewId="0">
      <pane ySplit="9" topLeftCell="A10" activePane="bottomLeft" state="frozen"/>
      <selection pane="bottomLeft" activeCell="A7" sqref="A7:O7"/>
    </sheetView>
  </sheetViews>
  <sheetFormatPr defaultRowHeight="15" x14ac:dyDescent="0.2"/>
  <cols>
    <col min="1" max="1" width="83.140625" style="37" bestFit="1" customWidth="1"/>
    <col min="2" max="2" width="18.85546875" style="37" hidden="1" customWidth="1"/>
    <col min="3" max="3" width="10.28515625" style="37" hidden="1" customWidth="1"/>
    <col min="4" max="4" width="13.140625" style="37" hidden="1" customWidth="1"/>
    <col min="5" max="14" width="9.140625" style="37" hidden="1" customWidth="1"/>
    <col min="15" max="15" width="0" style="37" hidden="1" customWidth="1"/>
    <col min="16" max="16" width="56.7109375" style="37" bestFit="1" customWidth="1"/>
    <col min="17" max="17" width="41.85546875" style="37" customWidth="1"/>
    <col min="18" max="18" width="13.42578125" style="37" bestFit="1" customWidth="1"/>
    <col min="19" max="16384" width="9.140625" style="37"/>
  </cols>
  <sheetData>
    <row r="1" spans="1:19" x14ac:dyDescent="0.2">
      <c r="A1" s="176"/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</row>
    <row r="2" spans="1:19" x14ac:dyDescent="0.2">
      <c r="A2" s="176"/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38"/>
      <c r="Q2" s="38"/>
      <c r="R2" s="38"/>
    </row>
    <row r="3" spans="1:19" x14ac:dyDescent="0.2">
      <c r="A3" s="176"/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38"/>
      <c r="Q3" s="38"/>
      <c r="R3" s="38"/>
    </row>
    <row r="4" spans="1:19" x14ac:dyDescent="0.2">
      <c r="A4" s="177" t="s">
        <v>65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38"/>
      <c r="Q4" s="38"/>
      <c r="R4" s="38"/>
    </row>
    <row r="5" spans="1:19" x14ac:dyDescent="0.2">
      <c r="A5" s="177"/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38"/>
      <c r="Q5" s="38"/>
      <c r="R5" s="38"/>
    </row>
    <row r="6" spans="1:19" ht="26.25" x14ac:dyDescent="0.2">
      <c r="A6" s="177">
        <v>2018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38"/>
      <c r="Q6" s="38"/>
      <c r="R6" s="38"/>
    </row>
    <row r="7" spans="1:19" s="6" customFormat="1" ht="15.75" thickBot="1" x14ac:dyDescent="0.25">
      <c r="A7" s="175"/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2"/>
      <c r="Q7" s="2"/>
      <c r="R7" s="2"/>
    </row>
    <row r="8" spans="1:19" s="6" customFormat="1" x14ac:dyDescent="0.2">
      <c r="A8" s="172" t="s">
        <v>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40"/>
      <c r="P8" s="174" t="s">
        <v>87</v>
      </c>
      <c r="Q8" s="174"/>
      <c r="R8" s="174"/>
    </row>
    <row r="9" spans="1:19" s="42" customFormat="1" ht="12.75" x14ac:dyDescent="0.2">
      <c r="A9" s="173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6"/>
      <c r="P9" s="127" t="s">
        <v>28</v>
      </c>
      <c r="Q9" s="127" t="s">
        <v>29</v>
      </c>
      <c r="R9" s="127" t="s">
        <v>30</v>
      </c>
      <c r="S9" s="41"/>
    </row>
    <row r="10" spans="1:19" s="6" customFormat="1" x14ac:dyDescent="0.2">
      <c r="A10" s="97" t="s">
        <v>90</v>
      </c>
      <c r="B10" s="98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122"/>
      <c r="P10" s="99"/>
      <c r="Q10" s="99"/>
      <c r="R10" s="99"/>
    </row>
    <row r="11" spans="1:19" s="1" customFormat="1" x14ac:dyDescent="0.2">
      <c r="A11" s="101" t="s">
        <v>116</v>
      </c>
      <c r="B11" s="63"/>
      <c r="C11" s="64"/>
      <c r="D11" s="64"/>
      <c r="E11" s="64"/>
      <c r="F11" s="65"/>
      <c r="G11" s="64"/>
      <c r="H11" s="65"/>
      <c r="I11" s="65"/>
      <c r="J11" s="65"/>
      <c r="K11" s="64"/>
      <c r="L11" s="64"/>
      <c r="M11" s="64"/>
      <c r="N11" s="65"/>
      <c r="O11" s="90"/>
      <c r="P11" s="64"/>
      <c r="Q11" s="64"/>
      <c r="R11" s="64"/>
    </row>
    <row r="12" spans="1:19" s="3" customFormat="1" x14ac:dyDescent="0.2">
      <c r="A12" s="102" t="s">
        <v>23</v>
      </c>
      <c r="B12" s="62" t="e">
        <f>#REF!+#REF!+#REF!+#REF!</f>
        <v>#REF!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91"/>
      <c r="P12" s="62"/>
      <c r="Q12" s="62"/>
      <c r="R12" s="62"/>
    </row>
    <row r="13" spans="1:19" s="3" customFormat="1" x14ac:dyDescent="0.2">
      <c r="A13" s="102" t="s">
        <v>118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91"/>
      <c r="P13" s="62"/>
      <c r="Q13" s="62"/>
      <c r="R13" s="62"/>
    </row>
    <row r="14" spans="1:19" s="3" customFormat="1" x14ac:dyDescent="0.2">
      <c r="A14" s="10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91"/>
      <c r="P14" s="62"/>
      <c r="Q14" s="62"/>
      <c r="R14" s="62"/>
    </row>
    <row r="15" spans="1:19" s="3" customFormat="1" x14ac:dyDescent="0.2">
      <c r="A15" s="103" t="s">
        <v>117</v>
      </c>
      <c r="B15" s="62"/>
      <c r="C15" s="62"/>
      <c r="D15" s="62"/>
      <c r="E15" s="62"/>
      <c r="F15" s="62"/>
      <c r="G15" s="62" t="e">
        <f>#REF!/2</f>
        <v>#REF!</v>
      </c>
      <c r="H15" s="62" t="e">
        <f>#REF!/1.8</f>
        <v>#REF!</v>
      </c>
      <c r="I15" s="62" t="e">
        <f>#REF!/1.8</f>
        <v>#REF!</v>
      </c>
      <c r="J15" s="62" t="e">
        <f>G15+H15+I15</f>
        <v>#REF!</v>
      </c>
      <c r="K15" s="62"/>
      <c r="L15" s="62"/>
      <c r="M15" s="62"/>
      <c r="N15" s="62"/>
      <c r="O15" s="91"/>
      <c r="P15" s="62" t="s">
        <v>171</v>
      </c>
      <c r="Q15" s="62"/>
      <c r="R15" s="62"/>
      <c r="S15" s="3" t="s">
        <v>17</v>
      </c>
    </row>
    <row r="16" spans="1:19" s="3" customFormat="1" ht="15.75" customHeight="1" x14ac:dyDescent="0.2">
      <c r="A16" s="104" t="s">
        <v>24</v>
      </c>
      <c r="B16" s="62"/>
      <c r="C16" s="62"/>
      <c r="D16" s="62"/>
      <c r="E16" s="62"/>
      <c r="F16" s="62"/>
      <c r="G16" s="62"/>
      <c r="H16" s="62"/>
      <c r="I16" s="62" t="s">
        <v>20</v>
      </c>
      <c r="J16" s="62" t="e">
        <f>J15/B12*100</f>
        <v>#REF!</v>
      </c>
      <c r="K16" s="62"/>
      <c r="L16" s="62"/>
      <c r="M16" s="62"/>
      <c r="N16" s="62"/>
      <c r="O16" s="91"/>
      <c r="P16" s="62"/>
      <c r="Q16" s="62"/>
      <c r="R16" s="62"/>
    </row>
    <row r="17" spans="1:18" s="3" customFormat="1" x14ac:dyDescent="0.2">
      <c r="A17" s="104" t="s">
        <v>25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91"/>
      <c r="P17" s="62"/>
      <c r="Q17" s="62"/>
      <c r="R17" s="62"/>
    </row>
    <row r="18" spans="1:18" s="3" customFormat="1" x14ac:dyDescent="0.2">
      <c r="A18" s="104" t="s">
        <v>26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91"/>
      <c r="P18" s="62"/>
      <c r="Q18" s="62"/>
      <c r="R18" s="62"/>
    </row>
    <row r="19" spans="1:18" s="3" customFormat="1" x14ac:dyDescent="0.2">
      <c r="A19" s="104" t="s">
        <v>27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91"/>
      <c r="P19" s="62"/>
      <c r="Q19" s="62"/>
      <c r="R19" s="62"/>
    </row>
    <row r="20" spans="1:18" s="56" customFormat="1" x14ac:dyDescent="0.2">
      <c r="A20" s="105" t="s">
        <v>167</v>
      </c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23"/>
      <c r="P20" s="106"/>
      <c r="Q20" s="106"/>
      <c r="R20" s="106"/>
    </row>
    <row r="21" spans="1:18" s="6" customFormat="1" ht="15" customHeight="1" x14ac:dyDescent="0.2">
      <c r="A21" s="97"/>
      <c r="B21" s="98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122"/>
      <c r="P21" s="99"/>
      <c r="Q21" s="99"/>
      <c r="R21" s="99"/>
    </row>
    <row r="22" spans="1:18" s="5" customFormat="1" x14ac:dyDescent="0.2">
      <c r="A22" s="107" t="s">
        <v>91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24"/>
      <c r="P22" s="108"/>
      <c r="Q22" s="108"/>
      <c r="R22" s="108"/>
    </row>
    <row r="23" spans="1:18" s="4" customFormat="1" x14ac:dyDescent="0.2">
      <c r="A23" s="109" t="s">
        <v>119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90"/>
      <c r="P23" s="64"/>
      <c r="Q23" s="64"/>
      <c r="R23" s="64"/>
    </row>
    <row r="24" spans="1:18" s="4" customFormat="1" x14ac:dyDescent="0.2">
      <c r="A24" s="105" t="s">
        <v>31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90"/>
      <c r="P24" s="64"/>
      <c r="Q24" s="64"/>
      <c r="R24" s="64"/>
    </row>
    <row r="25" spans="1:18" s="4" customFormat="1" x14ac:dyDescent="0.2">
      <c r="A25" s="105" t="s">
        <v>32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90"/>
      <c r="P25" s="64"/>
      <c r="Q25" s="64"/>
      <c r="R25" s="64"/>
    </row>
    <row r="26" spans="1:18" s="4" customFormat="1" x14ac:dyDescent="0.2">
      <c r="A26" s="109" t="s">
        <v>21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90"/>
      <c r="P26" s="64"/>
      <c r="Q26" s="64"/>
      <c r="R26" s="64"/>
    </row>
    <row r="27" spans="1:18" x14ac:dyDescent="0.2">
      <c r="A27" s="102"/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122"/>
      <c r="P27" s="99"/>
      <c r="Q27" s="99"/>
      <c r="R27" s="99"/>
    </row>
    <row r="28" spans="1:18" s="4" customFormat="1" x14ac:dyDescent="0.2">
      <c r="A28" s="100" t="s">
        <v>105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90"/>
      <c r="P28" s="64"/>
      <c r="Q28" s="64"/>
      <c r="R28" s="64"/>
    </row>
    <row r="29" spans="1:18" s="4" customFormat="1" x14ac:dyDescent="0.2">
      <c r="A29" s="109" t="s">
        <v>120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90"/>
      <c r="P29" s="128" t="s">
        <v>122</v>
      </c>
      <c r="Q29" s="64"/>
      <c r="R29" s="64"/>
    </row>
    <row r="30" spans="1:18" s="4" customFormat="1" x14ac:dyDescent="0.2">
      <c r="A30" s="109" t="s">
        <v>121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90"/>
      <c r="P30" s="64"/>
      <c r="Q30" s="64"/>
      <c r="R30" s="64"/>
    </row>
    <row r="31" spans="1:18" x14ac:dyDescent="0.2">
      <c r="A31" s="102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122"/>
      <c r="P31" s="99"/>
      <c r="Q31" s="99"/>
      <c r="R31" s="99"/>
    </row>
    <row r="32" spans="1:18" x14ac:dyDescent="0.2">
      <c r="A32" s="107" t="s">
        <v>106</v>
      </c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122"/>
      <c r="P32" s="99"/>
      <c r="Q32" s="99"/>
      <c r="R32" s="99"/>
    </row>
    <row r="33" spans="1:18" s="4" customFormat="1" x14ac:dyDescent="0.2">
      <c r="A33" s="118" t="s">
        <v>35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90"/>
      <c r="P33" s="64"/>
      <c r="Q33" s="64"/>
      <c r="R33" s="64"/>
    </row>
    <row r="34" spans="1:18" s="4" customFormat="1" x14ac:dyDescent="0.2">
      <c r="A34" s="114" t="s">
        <v>4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90"/>
      <c r="P34" s="64"/>
      <c r="Q34" s="64"/>
      <c r="R34" s="64"/>
    </row>
    <row r="35" spans="1:18" s="4" customFormat="1" x14ac:dyDescent="0.2">
      <c r="A35" s="114" t="s">
        <v>5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90"/>
      <c r="P35" s="64"/>
      <c r="Q35" s="64"/>
      <c r="R35" s="64"/>
    </row>
    <row r="36" spans="1:18" s="4" customFormat="1" x14ac:dyDescent="0.2">
      <c r="A36" s="114" t="s">
        <v>6</v>
      </c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90"/>
      <c r="P36" s="64"/>
      <c r="Q36" s="64"/>
      <c r="R36" s="64"/>
    </row>
    <row r="37" spans="1:18" s="4" customFormat="1" x14ac:dyDescent="0.2">
      <c r="A37" s="105" t="s">
        <v>33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90"/>
      <c r="P37" s="64"/>
      <c r="Q37" s="64"/>
      <c r="R37" s="64"/>
    </row>
    <row r="38" spans="1:18" s="4" customFormat="1" x14ac:dyDescent="0.2">
      <c r="A38" s="105" t="s">
        <v>34</v>
      </c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90"/>
      <c r="P38" s="64"/>
      <c r="Q38" s="64"/>
      <c r="R38" s="64"/>
    </row>
    <row r="39" spans="1:18" s="4" customFormat="1" x14ac:dyDescent="0.2">
      <c r="A39" s="114" t="s">
        <v>7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90"/>
      <c r="P39" s="64"/>
      <c r="Q39" s="64"/>
      <c r="R39" s="64"/>
    </row>
    <row r="40" spans="1:18" s="4" customFormat="1" x14ac:dyDescent="0.2">
      <c r="A40" s="105" t="s">
        <v>123</v>
      </c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90"/>
      <c r="P40" s="64"/>
      <c r="Q40" s="64"/>
      <c r="R40" s="64"/>
    </row>
    <row r="41" spans="1:18" s="4" customFormat="1" x14ac:dyDescent="0.2">
      <c r="A41" s="105" t="s">
        <v>124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90"/>
      <c r="P41" s="64"/>
      <c r="Q41" s="64"/>
      <c r="R41" s="64"/>
    </row>
    <row r="42" spans="1:18" s="4" customFormat="1" x14ac:dyDescent="0.2">
      <c r="A42" s="109" t="s">
        <v>126</v>
      </c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90"/>
      <c r="P42" s="64"/>
      <c r="Q42" s="64"/>
      <c r="R42" s="64"/>
    </row>
    <row r="43" spans="1:18" x14ac:dyDescent="0.2">
      <c r="A43" s="110"/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122"/>
      <c r="P43" s="99"/>
      <c r="Q43" s="99"/>
      <c r="R43" s="99"/>
    </row>
    <row r="44" spans="1:18" s="4" customFormat="1" x14ac:dyDescent="0.2">
      <c r="A44" s="118" t="s">
        <v>70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90"/>
      <c r="P44" s="64"/>
      <c r="Q44" s="64"/>
      <c r="R44" s="64"/>
    </row>
    <row r="45" spans="1:18" x14ac:dyDescent="0.2">
      <c r="A45" s="102" t="s">
        <v>36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122"/>
      <c r="P45" s="99"/>
      <c r="Q45" s="99" t="s">
        <v>169</v>
      </c>
      <c r="R45" s="99"/>
    </row>
    <row r="46" spans="1:18" s="4" customFormat="1" x14ac:dyDescent="0.2">
      <c r="A46" s="109" t="s">
        <v>125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90"/>
      <c r="P46" s="64"/>
      <c r="Q46" s="64"/>
      <c r="R46" s="64"/>
    </row>
    <row r="47" spans="1:18" s="4" customFormat="1" x14ac:dyDescent="0.2">
      <c r="A47" s="109" t="s">
        <v>168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90"/>
      <c r="P47" s="64"/>
      <c r="Q47" s="64"/>
      <c r="R47" s="64"/>
    </row>
    <row r="48" spans="1:18" x14ac:dyDescent="0.2">
      <c r="A48" s="102" t="s">
        <v>37</v>
      </c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122"/>
      <c r="P48" s="99"/>
      <c r="Q48" s="99" t="s">
        <v>38</v>
      </c>
      <c r="R48" s="99"/>
    </row>
    <row r="49" spans="1:19" x14ac:dyDescent="0.2">
      <c r="A49" s="102" t="s">
        <v>39</v>
      </c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122"/>
      <c r="P49" s="99"/>
      <c r="Q49" s="99" t="s">
        <v>40</v>
      </c>
      <c r="R49" s="99"/>
    </row>
    <row r="50" spans="1:19" x14ac:dyDescent="0.2">
      <c r="A50" s="110"/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122"/>
      <c r="P50" s="99"/>
      <c r="Q50" s="99"/>
      <c r="R50" s="99"/>
    </row>
    <row r="51" spans="1:19" s="4" customFormat="1" x14ac:dyDescent="0.2">
      <c r="A51" s="119" t="s">
        <v>71</v>
      </c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90"/>
      <c r="P51" s="64"/>
      <c r="Q51" s="64"/>
      <c r="R51" s="64"/>
    </row>
    <row r="52" spans="1:19" s="4" customFormat="1" x14ac:dyDescent="0.2">
      <c r="A52" s="114" t="s">
        <v>1</v>
      </c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90"/>
      <c r="P52" s="99" t="s">
        <v>43</v>
      </c>
      <c r="Q52" s="64"/>
      <c r="R52" s="64"/>
    </row>
    <row r="53" spans="1:19" s="4" customFormat="1" x14ac:dyDescent="0.2">
      <c r="A53" s="114" t="s">
        <v>2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90"/>
      <c r="P53" s="99" t="s">
        <v>43</v>
      </c>
      <c r="Q53" s="64"/>
      <c r="R53" s="64"/>
    </row>
    <row r="54" spans="1:19" s="4" customFormat="1" x14ac:dyDescent="0.2">
      <c r="A54" s="114" t="s">
        <v>3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90"/>
      <c r="P54" s="99" t="s">
        <v>43</v>
      </c>
      <c r="Q54" s="64"/>
      <c r="R54" s="64"/>
    </row>
    <row r="55" spans="1:19" s="4" customFormat="1" x14ac:dyDescent="0.2">
      <c r="A55" s="114" t="s">
        <v>127</v>
      </c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90"/>
      <c r="P55" s="99" t="s">
        <v>43</v>
      </c>
      <c r="Q55" s="64"/>
      <c r="R55" s="64"/>
    </row>
    <row r="56" spans="1:19" s="4" customFormat="1" x14ac:dyDescent="0.2">
      <c r="A56" s="109" t="s">
        <v>44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90"/>
      <c r="P56" s="64"/>
      <c r="Q56" s="64"/>
      <c r="R56" s="64"/>
    </row>
    <row r="57" spans="1:19" x14ac:dyDescent="0.2">
      <c r="A57" s="102" t="s">
        <v>45</v>
      </c>
      <c r="B57" s="99"/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122"/>
      <c r="P57" s="99" t="s">
        <v>43</v>
      </c>
      <c r="Q57" s="99" t="s">
        <v>17</v>
      </c>
      <c r="R57" s="99"/>
    </row>
    <row r="58" spans="1:19" s="4" customFormat="1" x14ac:dyDescent="0.2">
      <c r="A58" s="114" t="s">
        <v>9</v>
      </c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90"/>
      <c r="P58" s="64" t="s">
        <v>130</v>
      </c>
      <c r="Q58" s="64"/>
      <c r="R58" s="64"/>
    </row>
    <row r="59" spans="1:19" x14ac:dyDescent="0.2">
      <c r="A59" s="110"/>
      <c r="B59" s="99"/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122"/>
      <c r="P59" s="99"/>
      <c r="Q59" s="99"/>
      <c r="R59" s="99"/>
    </row>
    <row r="60" spans="1:19" x14ac:dyDescent="0.2">
      <c r="A60" s="111" t="s">
        <v>71</v>
      </c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122"/>
      <c r="P60" s="99"/>
      <c r="Q60" s="99" t="s">
        <v>102</v>
      </c>
      <c r="R60" s="99"/>
      <c r="S60" s="6"/>
    </row>
    <row r="61" spans="1:19" x14ac:dyDescent="0.2">
      <c r="A61" s="110" t="s">
        <v>1</v>
      </c>
      <c r="B61" s="99"/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122"/>
      <c r="P61" s="99"/>
      <c r="Q61" s="99"/>
      <c r="R61" s="99"/>
    </row>
    <row r="62" spans="1:19" x14ac:dyDescent="0.2">
      <c r="A62" s="110" t="s">
        <v>2</v>
      </c>
      <c r="B62" s="99"/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122"/>
      <c r="P62" s="99"/>
      <c r="Q62" s="99"/>
      <c r="R62" s="99"/>
    </row>
    <row r="63" spans="1:19" x14ac:dyDescent="0.2">
      <c r="A63" s="110" t="s">
        <v>3</v>
      </c>
      <c r="B63" s="99"/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122"/>
      <c r="P63" s="99"/>
      <c r="Q63" s="99"/>
      <c r="R63" s="99"/>
    </row>
    <row r="64" spans="1:19" x14ac:dyDescent="0.2">
      <c r="A64" s="110" t="s">
        <v>42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122"/>
      <c r="P64" s="99" t="s">
        <v>41</v>
      </c>
      <c r="Q64" s="99"/>
      <c r="R64" s="99"/>
    </row>
    <row r="65" spans="1:18" x14ac:dyDescent="0.2">
      <c r="A65" s="102" t="s">
        <v>44</v>
      </c>
      <c r="B65" s="99"/>
      <c r="C65" s="99"/>
      <c r="D65" s="99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122"/>
      <c r="P65" s="99"/>
      <c r="Q65" s="99"/>
      <c r="R65" s="99"/>
    </row>
    <row r="66" spans="1:18" x14ac:dyDescent="0.2">
      <c r="A66" s="102" t="s">
        <v>45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122"/>
      <c r="P66" s="99" t="s">
        <v>43</v>
      </c>
      <c r="Q66" s="99" t="s">
        <v>17</v>
      </c>
      <c r="R66" s="99"/>
    </row>
    <row r="67" spans="1:18" x14ac:dyDescent="0.2">
      <c r="A67" s="102" t="s">
        <v>17</v>
      </c>
      <c r="B67" s="99"/>
      <c r="C67" s="99"/>
      <c r="D67" s="99"/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122"/>
      <c r="P67" s="99"/>
      <c r="Q67" s="99"/>
      <c r="R67" s="99"/>
    </row>
    <row r="68" spans="1:18" s="4" customFormat="1" x14ac:dyDescent="0.2">
      <c r="A68" s="118" t="s">
        <v>8</v>
      </c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90"/>
      <c r="P68" s="64"/>
      <c r="Q68" s="64"/>
      <c r="R68" s="64"/>
    </row>
    <row r="69" spans="1:18" s="4" customFormat="1" x14ac:dyDescent="0.2">
      <c r="A69" s="114" t="s">
        <v>128</v>
      </c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90"/>
      <c r="P69" s="99" t="s">
        <v>43</v>
      </c>
      <c r="Q69" s="64" t="s">
        <v>170</v>
      </c>
      <c r="R69" s="64"/>
    </row>
    <row r="70" spans="1:18" s="4" customFormat="1" x14ac:dyDescent="0.2">
      <c r="A70" s="114" t="s">
        <v>129</v>
      </c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90"/>
      <c r="P70" s="99" t="s">
        <v>43</v>
      </c>
      <c r="Q70" s="64"/>
      <c r="R70" s="64"/>
    </row>
    <row r="71" spans="1:18" s="4" customFormat="1" x14ac:dyDescent="0.2">
      <c r="A71" s="114" t="s">
        <v>16</v>
      </c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90"/>
      <c r="P71" s="99" t="s">
        <v>43</v>
      </c>
      <c r="Q71" s="64"/>
      <c r="R71" s="64"/>
    </row>
    <row r="72" spans="1:18" x14ac:dyDescent="0.2">
      <c r="A72" s="102"/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122"/>
      <c r="P72" s="99"/>
      <c r="Q72" s="99"/>
      <c r="R72" s="99"/>
    </row>
    <row r="73" spans="1:18" x14ac:dyDescent="0.2">
      <c r="A73" s="97" t="s">
        <v>107</v>
      </c>
      <c r="B73" s="99"/>
      <c r="C73" s="99"/>
      <c r="D73" s="99"/>
      <c r="E73" s="99"/>
      <c r="F73" s="99"/>
      <c r="G73" s="99"/>
      <c r="H73" s="99"/>
      <c r="I73" s="99"/>
      <c r="J73" s="99"/>
      <c r="K73" s="99"/>
      <c r="L73" s="99"/>
      <c r="M73" s="99"/>
      <c r="N73" s="99"/>
      <c r="O73" s="122"/>
      <c r="P73" s="99"/>
      <c r="Q73" s="99"/>
      <c r="R73" s="99"/>
    </row>
    <row r="74" spans="1:18" x14ac:dyDescent="0.2">
      <c r="A74" s="120" t="s">
        <v>132</v>
      </c>
      <c r="B74" s="99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122"/>
      <c r="P74" s="99"/>
      <c r="Q74" s="99"/>
      <c r="R74" s="99"/>
    </row>
    <row r="75" spans="1:18" x14ac:dyDescent="0.2">
      <c r="A75" s="121" t="s">
        <v>68</v>
      </c>
      <c r="B75" s="99"/>
      <c r="C75" s="99"/>
      <c r="D75" s="99"/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122"/>
      <c r="P75" s="99"/>
      <c r="Q75" s="99"/>
      <c r="R75" s="99"/>
    </row>
    <row r="76" spans="1:18" x14ac:dyDescent="0.2">
      <c r="A76" s="121" t="s">
        <v>131</v>
      </c>
      <c r="B76" s="99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122"/>
      <c r="P76" s="99"/>
      <c r="Q76" s="99"/>
      <c r="R76" s="99"/>
    </row>
    <row r="77" spans="1:18" x14ac:dyDescent="0.2">
      <c r="A77" s="121" t="s">
        <v>46</v>
      </c>
      <c r="B77" s="99"/>
      <c r="C77" s="99"/>
      <c r="D77" s="99"/>
      <c r="E77" s="99"/>
      <c r="F77" s="99"/>
      <c r="G77" s="99"/>
      <c r="H77" s="99"/>
      <c r="I77" s="99"/>
      <c r="J77" s="99"/>
      <c r="K77" s="99"/>
      <c r="L77" s="99"/>
      <c r="M77" s="99"/>
      <c r="N77" s="99"/>
      <c r="O77" s="122"/>
      <c r="P77" s="99"/>
      <c r="Q77" s="99" t="s">
        <v>173</v>
      </c>
      <c r="R77" s="99"/>
    </row>
    <row r="78" spans="1:18" x14ac:dyDescent="0.2">
      <c r="A78" s="121" t="s">
        <v>47</v>
      </c>
      <c r="B78" s="99"/>
      <c r="C78" s="99"/>
      <c r="D78" s="99"/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122"/>
      <c r="P78" s="99"/>
      <c r="Q78" s="99"/>
      <c r="R78" s="99"/>
    </row>
    <row r="79" spans="1:18" x14ac:dyDescent="0.2">
      <c r="A79" s="121" t="s">
        <v>48</v>
      </c>
      <c r="B79" s="99"/>
      <c r="C79" s="99"/>
      <c r="D79" s="99"/>
      <c r="E79" s="99"/>
      <c r="F79" s="99"/>
      <c r="G79" s="99"/>
      <c r="H79" s="99"/>
      <c r="I79" s="99"/>
      <c r="J79" s="99"/>
      <c r="K79" s="99"/>
      <c r="L79" s="99"/>
      <c r="M79" s="99"/>
      <c r="N79" s="99"/>
      <c r="O79" s="122"/>
      <c r="P79" s="99"/>
      <c r="Q79" s="99"/>
      <c r="R79" s="99"/>
    </row>
    <row r="80" spans="1:18" x14ac:dyDescent="0.2">
      <c r="A80" s="121" t="s">
        <v>49</v>
      </c>
      <c r="B80" s="99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122"/>
      <c r="P80" s="99"/>
      <c r="Q80" s="99"/>
      <c r="R80" s="99"/>
    </row>
    <row r="81" spans="1:18" x14ac:dyDescent="0.2">
      <c r="A81" s="109" t="s">
        <v>69</v>
      </c>
      <c r="B81" s="99"/>
      <c r="C81" s="99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122"/>
      <c r="P81" s="99"/>
      <c r="Q81" s="99"/>
      <c r="R81" s="99"/>
    </row>
    <row r="82" spans="1:18" x14ac:dyDescent="0.2">
      <c r="A82" s="109" t="s">
        <v>73</v>
      </c>
      <c r="B82" s="99"/>
      <c r="C82" s="99"/>
      <c r="D82" s="99"/>
      <c r="E82" s="99"/>
      <c r="F82" s="99"/>
      <c r="G82" s="99"/>
      <c r="H82" s="99"/>
      <c r="I82" s="99"/>
      <c r="J82" s="99"/>
      <c r="K82" s="99"/>
      <c r="L82" s="99"/>
      <c r="M82" s="99"/>
      <c r="N82" s="99"/>
      <c r="O82" s="122"/>
      <c r="P82" s="99"/>
      <c r="Q82" s="99"/>
      <c r="R82" s="99"/>
    </row>
    <row r="83" spans="1:18" x14ac:dyDescent="0.2">
      <c r="A83" s="109" t="s">
        <v>67</v>
      </c>
      <c r="B83" s="99"/>
      <c r="C83" s="99"/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122"/>
      <c r="P83" s="99"/>
      <c r="Q83" s="99"/>
      <c r="R83" s="99"/>
    </row>
    <row r="84" spans="1:18" x14ac:dyDescent="0.2">
      <c r="A84" s="114" t="s">
        <v>113</v>
      </c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122"/>
      <c r="P84" s="99"/>
      <c r="Q84" s="99" t="s">
        <v>66</v>
      </c>
      <c r="R84" s="99"/>
    </row>
    <row r="85" spans="1:18" x14ac:dyDescent="0.2">
      <c r="A85" s="110"/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122"/>
      <c r="P85" s="99"/>
      <c r="Q85" s="99"/>
      <c r="R85" s="99"/>
    </row>
    <row r="86" spans="1:18" s="19" customFormat="1" ht="14.25" x14ac:dyDescent="0.2">
      <c r="A86" s="118" t="s">
        <v>134</v>
      </c>
      <c r="B86" s="112"/>
      <c r="C86" s="112"/>
      <c r="D86" s="112"/>
      <c r="E86" s="112"/>
      <c r="F86" s="112"/>
      <c r="G86" s="112"/>
      <c r="H86" s="112"/>
      <c r="I86" s="112"/>
      <c r="J86" s="112"/>
      <c r="K86" s="112"/>
      <c r="L86" s="112"/>
      <c r="M86" s="112"/>
      <c r="N86" s="112"/>
      <c r="O86" s="125"/>
      <c r="P86" s="112"/>
      <c r="Q86" s="112"/>
      <c r="R86" s="112"/>
    </row>
    <row r="87" spans="1:18" s="4" customFormat="1" x14ac:dyDescent="0.2">
      <c r="A87" s="114" t="s">
        <v>72</v>
      </c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90"/>
      <c r="P87" s="64"/>
      <c r="Q87" s="64"/>
      <c r="R87" s="64"/>
    </row>
    <row r="88" spans="1:18" s="4" customFormat="1" x14ac:dyDescent="0.2">
      <c r="A88" s="105" t="s">
        <v>51</v>
      </c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90"/>
      <c r="P88" s="64"/>
      <c r="Q88" s="64"/>
      <c r="R88" s="64"/>
    </row>
    <row r="89" spans="1:18" s="4" customFormat="1" x14ac:dyDescent="0.2">
      <c r="A89" s="105" t="s">
        <v>32</v>
      </c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90"/>
      <c r="P89" s="64"/>
      <c r="Q89" s="64"/>
      <c r="R89" s="64"/>
    </row>
    <row r="90" spans="1:18" s="4" customFormat="1" x14ac:dyDescent="0.2">
      <c r="A90" s="114" t="s">
        <v>74</v>
      </c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90"/>
      <c r="P90" s="64"/>
      <c r="Q90" s="64"/>
      <c r="R90" s="64"/>
    </row>
    <row r="91" spans="1:18" s="4" customFormat="1" x14ac:dyDescent="0.2">
      <c r="A91" s="105" t="s">
        <v>51</v>
      </c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90"/>
      <c r="P91" s="64"/>
      <c r="Q91" s="64"/>
      <c r="R91" s="64"/>
    </row>
    <row r="92" spans="1:18" s="4" customFormat="1" x14ac:dyDescent="0.2">
      <c r="A92" s="105" t="s">
        <v>32</v>
      </c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90"/>
      <c r="P92" s="64"/>
      <c r="Q92" s="64"/>
      <c r="R92" s="64"/>
    </row>
    <row r="93" spans="1:18" s="4" customFormat="1" x14ac:dyDescent="0.2">
      <c r="A93" s="109" t="s">
        <v>133</v>
      </c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90"/>
      <c r="P93" s="64"/>
      <c r="Q93" s="64"/>
      <c r="R93" s="64"/>
    </row>
    <row r="94" spans="1:18" s="4" customFormat="1" x14ac:dyDescent="0.2">
      <c r="A94" s="109" t="s">
        <v>50</v>
      </c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90"/>
      <c r="P94" s="64"/>
      <c r="Q94" s="64"/>
      <c r="R94" s="64"/>
    </row>
    <row r="95" spans="1:18" s="4" customFormat="1" x14ac:dyDescent="0.2">
      <c r="A95" s="105" t="s">
        <v>51</v>
      </c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90"/>
      <c r="P95" s="64"/>
      <c r="Q95" s="64"/>
      <c r="R95" s="64"/>
    </row>
    <row r="96" spans="1:18" s="4" customFormat="1" x14ac:dyDescent="0.2">
      <c r="A96" s="105" t="s">
        <v>32</v>
      </c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90"/>
      <c r="P96" s="64"/>
      <c r="Q96" s="64"/>
      <c r="R96" s="64"/>
    </row>
    <row r="97" spans="1:18" s="4" customFormat="1" x14ac:dyDescent="0.2">
      <c r="A97" s="109" t="s">
        <v>75</v>
      </c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90"/>
      <c r="P97" s="64"/>
      <c r="Q97" s="64"/>
      <c r="R97" s="64"/>
    </row>
    <row r="98" spans="1:18" s="4" customFormat="1" x14ac:dyDescent="0.2">
      <c r="A98" s="105" t="s">
        <v>51</v>
      </c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90"/>
      <c r="P98" s="64"/>
      <c r="Q98" s="64"/>
      <c r="R98" s="64"/>
    </row>
    <row r="99" spans="1:18" s="4" customFormat="1" x14ac:dyDescent="0.2">
      <c r="A99" s="105" t="s">
        <v>32</v>
      </c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90"/>
      <c r="P99" s="64"/>
      <c r="Q99" s="64"/>
      <c r="R99" s="64"/>
    </row>
    <row r="100" spans="1:18" x14ac:dyDescent="0.2">
      <c r="A100" s="99"/>
      <c r="B100" s="99"/>
      <c r="C100" s="99"/>
      <c r="D100" s="99"/>
      <c r="E100" s="99"/>
      <c r="F100" s="99"/>
      <c r="G100" s="99"/>
      <c r="H100" s="99"/>
      <c r="I100" s="99"/>
      <c r="J100" s="99"/>
      <c r="K100" s="99"/>
      <c r="L100" s="99"/>
      <c r="M100" s="99"/>
      <c r="N100" s="99"/>
      <c r="O100" s="122"/>
      <c r="P100" s="99"/>
      <c r="Q100" s="99"/>
      <c r="R100" s="99"/>
    </row>
    <row r="101" spans="1:18" x14ac:dyDescent="0.2">
      <c r="A101" s="97" t="s">
        <v>108</v>
      </c>
      <c r="B101" s="99"/>
      <c r="C101" s="99"/>
      <c r="D101" s="99"/>
      <c r="E101" s="99"/>
      <c r="F101" s="99"/>
      <c r="G101" s="99"/>
      <c r="H101" s="99"/>
      <c r="I101" s="99"/>
      <c r="J101" s="99"/>
      <c r="K101" s="99"/>
      <c r="L101" s="99"/>
      <c r="M101" s="99"/>
      <c r="N101" s="99"/>
      <c r="O101" s="122"/>
      <c r="P101" s="99"/>
      <c r="Q101" s="99"/>
      <c r="R101" s="99"/>
    </row>
    <row r="102" spans="1:18" s="4" customFormat="1" x14ac:dyDescent="0.2">
      <c r="A102" s="118" t="s">
        <v>140</v>
      </c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90"/>
      <c r="P102" s="64"/>
      <c r="Q102" s="64"/>
      <c r="R102" s="64"/>
    </row>
    <row r="103" spans="1:18" s="4" customFormat="1" x14ac:dyDescent="0.2">
      <c r="A103" s="109" t="s">
        <v>135</v>
      </c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90"/>
      <c r="P103" s="64" t="s">
        <v>174</v>
      </c>
      <c r="Q103" s="64"/>
      <c r="R103" s="64"/>
    </row>
    <row r="104" spans="1:18" s="4" customFormat="1" x14ac:dyDescent="0.2">
      <c r="A104" s="109" t="s">
        <v>136</v>
      </c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90"/>
      <c r="P104" s="64"/>
      <c r="Q104" s="64"/>
      <c r="R104" s="64"/>
    </row>
    <row r="105" spans="1:18" s="4" customFormat="1" x14ac:dyDescent="0.2">
      <c r="A105" s="109" t="s">
        <v>137</v>
      </c>
      <c r="B105" s="64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90"/>
      <c r="P105" s="64"/>
      <c r="Q105" s="64"/>
      <c r="R105" s="64"/>
    </row>
    <row r="106" spans="1:18" s="4" customFormat="1" x14ac:dyDescent="0.2">
      <c r="A106" s="109" t="s">
        <v>54</v>
      </c>
      <c r="B106" s="64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90"/>
      <c r="P106" s="64"/>
      <c r="Q106" s="64"/>
      <c r="R106" s="64"/>
    </row>
    <row r="107" spans="1:18" s="4" customFormat="1" x14ac:dyDescent="0.2">
      <c r="A107" s="105" t="s">
        <v>52</v>
      </c>
      <c r="B107" s="64"/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90"/>
      <c r="P107" s="64"/>
      <c r="Q107" s="64"/>
      <c r="R107" s="64"/>
    </row>
    <row r="108" spans="1:18" s="4" customFormat="1" x14ac:dyDescent="0.2">
      <c r="A108" s="105" t="s">
        <v>53</v>
      </c>
      <c r="B108" s="64"/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64"/>
      <c r="N108" s="64"/>
      <c r="O108" s="90"/>
      <c r="P108" s="64"/>
      <c r="Q108" s="64"/>
      <c r="R108" s="64"/>
    </row>
    <row r="109" spans="1:18" s="4" customFormat="1" x14ac:dyDescent="0.2">
      <c r="A109" s="109" t="s">
        <v>55</v>
      </c>
      <c r="B109" s="64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90"/>
      <c r="P109" s="64"/>
      <c r="Q109" s="64"/>
      <c r="R109" s="64"/>
    </row>
    <row r="110" spans="1:18" s="4" customFormat="1" x14ac:dyDescent="0.2">
      <c r="A110" s="109" t="s">
        <v>10</v>
      </c>
      <c r="B110" s="64"/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90"/>
      <c r="P110" s="64"/>
      <c r="Q110" s="64"/>
      <c r="R110" s="64"/>
    </row>
    <row r="111" spans="1:18" s="4" customFormat="1" x14ac:dyDescent="0.2">
      <c r="A111" s="109" t="s">
        <v>11</v>
      </c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  <c r="O111" s="90"/>
      <c r="P111" s="64"/>
      <c r="Q111" s="64"/>
      <c r="R111" s="64"/>
    </row>
    <row r="112" spans="1:18" s="4" customFormat="1" x14ac:dyDescent="0.2">
      <c r="A112" s="109" t="s">
        <v>138</v>
      </c>
      <c r="B112" s="64"/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  <c r="N112" s="64"/>
      <c r="O112" s="90"/>
      <c r="P112" s="64"/>
      <c r="Q112" s="64"/>
      <c r="R112" s="64"/>
    </row>
    <row r="113" spans="1:18" s="4" customFormat="1" x14ac:dyDescent="0.2">
      <c r="A113" s="109" t="s">
        <v>139</v>
      </c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  <c r="O113" s="90"/>
      <c r="P113" s="64"/>
      <c r="Q113" s="64"/>
      <c r="R113" s="64"/>
    </row>
    <row r="114" spans="1:18" s="4" customFormat="1" x14ac:dyDescent="0.2">
      <c r="A114" s="109" t="s">
        <v>144</v>
      </c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  <c r="O114" s="90"/>
      <c r="P114" s="64"/>
      <c r="Q114" s="64"/>
      <c r="R114" s="64"/>
    </row>
    <row r="115" spans="1:18" s="4" customFormat="1" x14ac:dyDescent="0.2">
      <c r="A115" s="109"/>
      <c r="B115" s="64"/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  <c r="O115" s="90"/>
      <c r="P115" s="64"/>
      <c r="Q115" s="64"/>
      <c r="R115" s="64"/>
    </row>
    <row r="116" spans="1:18" x14ac:dyDescent="0.2">
      <c r="A116" s="113" t="s">
        <v>93</v>
      </c>
      <c r="B116" s="99"/>
      <c r="C116" s="99"/>
      <c r="D116" s="99"/>
      <c r="E116" s="99"/>
      <c r="F116" s="99"/>
      <c r="G116" s="99"/>
      <c r="H116" s="99"/>
      <c r="I116" s="99"/>
      <c r="J116" s="99"/>
      <c r="K116" s="99"/>
      <c r="L116" s="99"/>
      <c r="M116" s="99"/>
      <c r="N116" s="99"/>
      <c r="O116" s="122"/>
      <c r="P116" s="99"/>
      <c r="Q116" s="99"/>
      <c r="R116" s="99"/>
    </row>
    <row r="117" spans="1:18" x14ac:dyDescent="0.2">
      <c r="A117" s="110" t="s">
        <v>92</v>
      </c>
      <c r="B117" s="99"/>
      <c r="C117" s="99"/>
      <c r="D117" s="99"/>
      <c r="E117" s="99"/>
      <c r="F117" s="99"/>
      <c r="G117" s="99"/>
      <c r="H117" s="99"/>
      <c r="I117" s="99"/>
      <c r="J117" s="99"/>
      <c r="K117" s="99"/>
      <c r="L117" s="99"/>
      <c r="M117" s="99"/>
      <c r="N117" s="99"/>
      <c r="O117" s="122"/>
      <c r="P117" s="99"/>
      <c r="Q117" s="99"/>
      <c r="R117" s="99"/>
    </row>
    <row r="118" spans="1:18" x14ac:dyDescent="0.2">
      <c r="A118" s="110"/>
      <c r="B118" s="99"/>
      <c r="C118" s="99"/>
      <c r="D118" s="99"/>
      <c r="E118" s="99"/>
      <c r="F118" s="99"/>
      <c r="G118" s="99"/>
      <c r="H118" s="99"/>
      <c r="I118" s="99"/>
      <c r="J118" s="99"/>
      <c r="K118" s="99"/>
      <c r="L118" s="99"/>
      <c r="M118" s="99"/>
      <c r="N118" s="99"/>
      <c r="O118" s="122"/>
      <c r="P118" s="99"/>
      <c r="Q118" s="99"/>
      <c r="R118" s="99"/>
    </row>
    <row r="119" spans="1:18" x14ac:dyDescent="0.2">
      <c r="A119" s="113" t="s">
        <v>104</v>
      </c>
      <c r="B119" s="99"/>
      <c r="C119" s="99"/>
      <c r="D119" s="99"/>
      <c r="E119" s="99"/>
      <c r="F119" s="99"/>
      <c r="G119" s="99"/>
      <c r="H119" s="99"/>
      <c r="I119" s="99"/>
      <c r="J119" s="99"/>
      <c r="K119" s="99"/>
      <c r="L119" s="99"/>
      <c r="M119" s="99"/>
      <c r="N119" s="99"/>
      <c r="O119" s="122"/>
      <c r="P119" s="99"/>
      <c r="Q119" s="99"/>
      <c r="R119" s="99"/>
    </row>
    <row r="120" spans="1:18" x14ac:dyDescent="0.2">
      <c r="A120" s="110" t="s">
        <v>12</v>
      </c>
      <c r="B120" s="99"/>
      <c r="C120" s="99"/>
      <c r="D120" s="99"/>
      <c r="E120" s="99"/>
      <c r="F120" s="99"/>
      <c r="G120" s="99"/>
      <c r="H120" s="99"/>
      <c r="I120" s="99"/>
      <c r="J120" s="99"/>
      <c r="K120" s="99"/>
      <c r="L120" s="99"/>
      <c r="M120" s="99"/>
      <c r="N120" s="99"/>
      <c r="O120" s="122"/>
      <c r="P120" s="99"/>
      <c r="Q120" s="99"/>
      <c r="R120" s="99"/>
    </row>
    <row r="121" spans="1:18" x14ac:dyDescent="0.2">
      <c r="A121" s="110" t="s">
        <v>13</v>
      </c>
      <c r="B121" s="99"/>
      <c r="C121" s="99"/>
      <c r="D121" s="99"/>
      <c r="E121" s="99"/>
      <c r="F121" s="99"/>
      <c r="G121" s="99"/>
      <c r="H121" s="99"/>
      <c r="I121" s="99"/>
      <c r="J121" s="99"/>
      <c r="K121" s="99"/>
      <c r="L121" s="99"/>
      <c r="M121" s="99"/>
      <c r="N121" s="99"/>
      <c r="O121" s="122"/>
      <c r="P121" s="99"/>
      <c r="Q121" s="99" t="s">
        <v>57</v>
      </c>
      <c r="R121" s="99"/>
    </row>
    <row r="122" spans="1:18" x14ac:dyDescent="0.2">
      <c r="A122" s="110" t="s">
        <v>56</v>
      </c>
      <c r="B122" s="99"/>
      <c r="C122" s="99"/>
      <c r="D122" s="99"/>
      <c r="E122" s="99"/>
      <c r="F122" s="99"/>
      <c r="G122" s="99"/>
      <c r="H122" s="99"/>
      <c r="I122" s="99"/>
      <c r="J122" s="99"/>
      <c r="K122" s="99"/>
      <c r="L122" s="99"/>
      <c r="M122" s="99"/>
      <c r="N122" s="99"/>
      <c r="O122" s="122"/>
      <c r="P122" s="99"/>
      <c r="Q122" s="99"/>
      <c r="R122" s="99"/>
    </row>
    <row r="123" spans="1:18" x14ac:dyDescent="0.2">
      <c r="A123" s="110" t="s">
        <v>58</v>
      </c>
      <c r="B123" s="99"/>
      <c r="C123" s="99"/>
      <c r="D123" s="99"/>
      <c r="E123" s="99"/>
      <c r="F123" s="99"/>
      <c r="G123" s="99"/>
      <c r="H123" s="99"/>
      <c r="I123" s="99"/>
      <c r="J123" s="99"/>
      <c r="K123" s="99"/>
      <c r="L123" s="99"/>
      <c r="M123" s="99"/>
      <c r="N123" s="99"/>
      <c r="O123" s="122"/>
      <c r="P123" s="99"/>
      <c r="Q123" s="99" t="s">
        <v>59</v>
      </c>
      <c r="R123" s="99"/>
    </row>
    <row r="124" spans="1:18" x14ac:dyDescent="0.2">
      <c r="A124" s="102" t="s">
        <v>60</v>
      </c>
      <c r="B124" s="99"/>
      <c r="C124" s="99"/>
      <c r="D124" s="99"/>
      <c r="E124" s="99"/>
      <c r="F124" s="99"/>
      <c r="G124" s="99"/>
      <c r="H124" s="99"/>
      <c r="I124" s="99"/>
      <c r="J124" s="99"/>
      <c r="K124" s="99"/>
      <c r="L124" s="99"/>
      <c r="M124" s="99"/>
      <c r="N124" s="99"/>
      <c r="O124" s="122"/>
      <c r="P124" s="99"/>
      <c r="Q124" s="99" t="s">
        <v>59</v>
      </c>
      <c r="R124" s="99"/>
    </row>
    <row r="125" spans="1:18" x14ac:dyDescent="0.2">
      <c r="A125" s="102" t="s">
        <v>61</v>
      </c>
      <c r="B125" s="99"/>
      <c r="C125" s="99"/>
      <c r="D125" s="99"/>
      <c r="E125" s="99"/>
      <c r="F125" s="99"/>
      <c r="G125" s="99"/>
      <c r="H125" s="99"/>
      <c r="I125" s="99"/>
      <c r="J125" s="99"/>
      <c r="K125" s="99"/>
      <c r="L125" s="99"/>
      <c r="M125" s="99"/>
      <c r="N125" s="99"/>
      <c r="O125" s="122"/>
      <c r="P125" s="99"/>
      <c r="Q125" s="99" t="s">
        <v>59</v>
      </c>
      <c r="R125" s="99"/>
    </row>
    <row r="126" spans="1:18" x14ac:dyDescent="0.2">
      <c r="A126" s="102" t="s">
        <v>62</v>
      </c>
      <c r="B126" s="99"/>
      <c r="C126" s="99"/>
      <c r="D126" s="99"/>
      <c r="E126" s="99"/>
      <c r="F126" s="99"/>
      <c r="G126" s="99"/>
      <c r="H126" s="99"/>
      <c r="I126" s="99"/>
      <c r="J126" s="99"/>
      <c r="K126" s="99"/>
      <c r="L126" s="99"/>
      <c r="M126" s="99"/>
      <c r="N126" s="99"/>
      <c r="O126" s="122"/>
      <c r="P126" s="99"/>
      <c r="Q126" s="99" t="s">
        <v>63</v>
      </c>
      <c r="R126" s="99"/>
    </row>
    <row r="127" spans="1:18" x14ac:dyDescent="0.2">
      <c r="A127" s="110"/>
      <c r="B127" s="99"/>
      <c r="C127" s="99"/>
      <c r="D127" s="99"/>
      <c r="E127" s="99"/>
      <c r="F127" s="99"/>
      <c r="G127" s="99"/>
      <c r="H127" s="99"/>
      <c r="I127" s="99"/>
      <c r="J127" s="99"/>
      <c r="K127" s="99"/>
      <c r="L127" s="99"/>
      <c r="M127" s="99"/>
      <c r="N127" s="99"/>
      <c r="O127" s="122"/>
      <c r="P127" s="99"/>
      <c r="Q127" s="99"/>
      <c r="R127" s="99"/>
    </row>
    <row r="128" spans="1:18" x14ac:dyDescent="0.2">
      <c r="A128" s="113" t="s">
        <v>146</v>
      </c>
      <c r="B128" s="99"/>
      <c r="C128" s="99"/>
      <c r="D128" s="99"/>
      <c r="E128" s="99"/>
      <c r="F128" s="99"/>
      <c r="G128" s="99"/>
      <c r="H128" s="99"/>
      <c r="I128" s="99"/>
      <c r="J128" s="99"/>
      <c r="K128" s="99"/>
      <c r="L128" s="99"/>
      <c r="M128" s="99"/>
      <c r="N128" s="99"/>
      <c r="O128" s="122"/>
      <c r="P128" s="99"/>
      <c r="Q128" s="99"/>
      <c r="R128" s="99"/>
    </row>
    <row r="129" spans="1:18" s="4" customFormat="1" x14ac:dyDescent="0.2">
      <c r="A129" s="114" t="s">
        <v>14</v>
      </c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  <c r="O129" s="90"/>
      <c r="P129" s="64"/>
      <c r="Q129" s="64"/>
      <c r="R129" s="64"/>
    </row>
    <row r="130" spans="1:18" s="4" customFormat="1" x14ac:dyDescent="0.2">
      <c r="A130" s="109" t="s">
        <v>22</v>
      </c>
      <c r="B130" s="64"/>
      <c r="C130" s="64"/>
      <c r="D130" s="64"/>
      <c r="E130" s="64"/>
      <c r="F130" s="64"/>
      <c r="G130" s="64"/>
      <c r="H130" s="64"/>
      <c r="I130" s="64"/>
      <c r="J130" s="64"/>
      <c r="K130" s="64"/>
      <c r="L130" s="64"/>
      <c r="M130" s="64"/>
      <c r="N130" s="64"/>
      <c r="O130" s="90"/>
      <c r="P130" s="64"/>
      <c r="Q130" s="64"/>
      <c r="R130" s="64"/>
    </row>
    <row r="131" spans="1:18" s="4" customFormat="1" x14ac:dyDescent="0.2">
      <c r="A131" s="114" t="s">
        <v>15</v>
      </c>
      <c r="B131" s="64"/>
      <c r="C131" s="64"/>
      <c r="D131" s="64"/>
      <c r="E131" s="64"/>
      <c r="F131" s="64"/>
      <c r="G131" s="64"/>
      <c r="H131" s="64"/>
      <c r="I131" s="64"/>
      <c r="J131" s="64"/>
      <c r="K131" s="64"/>
      <c r="L131" s="64"/>
      <c r="M131" s="64"/>
      <c r="N131" s="64"/>
      <c r="O131" s="90"/>
      <c r="P131" s="64"/>
      <c r="Q131" s="64"/>
      <c r="R131" s="64"/>
    </row>
    <row r="132" spans="1:18" s="4" customFormat="1" x14ac:dyDescent="0.2">
      <c r="A132" s="109" t="s">
        <v>76</v>
      </c>
      <c r="B132" s="64"/>
      <c r="C132" s="64"/>
      <c r="D132" s="64"/>
      <c r="E132" s="64"/>
      <c r="F132" s="64"/>
      <c r="G132" s="64"/>
      <c r="H132" s="64"/>
      <c r="I132" s="64"/>
      <c r="J132" s="64"/>
      <c r="K132" s="64"/>
      <c r="L132" s="64"/>
      <c r="M132" s="64"/>
      <c r="N132" s="64"/>
      <c r="O132" s="90"/>
      <c r="P132" s="64"/>
      <c r="Q132" s="64"/>
      <c r="R132" s="64"/>
    </row>
    <row r="133" spans="1:18" s="4" customFormat="1" x14ac:dyDescent="0.2">
      <c r="A133" s="109" t="s">
        <v>145</v>
      </c>
      <c r="B133" s="64"/>
      <c r="C133" s="64"/>
      <c r="D133" s="64"/>
      <c r="E133" s="64"/>
      <c r="F133" s="64"/>
      <c r="G133" s="64"/>
      <c r="H133" s="64"/>
      <c r="I133" s="64"/>
      <c r="J133" s="64"/>
      <c r="K133" s="64"/>
      <c r="L133" s="64"/>
      <c r="M133" s="64"/>
      <c r="N133" s="64"/>
      <c r="O133" s="90"/>
      <c r="P133" s="64"/>
      <c r="Q133" s="64"/>
      <c r="R133" s="64"/>
    </row>
    <row r="134" spans="1:18" s="4" customFormat="1" x14ac:dyDescent="0.2">
      <c r="A134" s="114" t="s">
        <v>77</v>
      </c>
      <c r="B134" s="64"/>
      <c r="C134" s="64"/>
      <c r="D134" s="64"/>
      <c r="E134" s="64"/>
      <c r="F134" s="64"/>
      <c r="G134" s="64"/>
      <c r="H134" s="64"/>
      <c r="I134" s="64"/>
      <c r="J134" s="64"/>
      <c r="K134" s="64"/>
      <c r="L134" s="64"/>
      <c r="M134" s="64"/>
      <c r="N134" s="64"/>
      <c r="O134" s="90"/>
      <c r="P134" s="64"/>
      <c r="Q134" s="64"/>
      <c r="R134" s="64"/>
    </row>
    <row r="135" spans="1:18" s="4" customFormat="1" x14ac:dyDescent="0.2">
      <c r="A135" s="109" t="s">
        <v>147</v>
      </c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  <c r="M135" s="64"/>
      <c r="N135" s="64"/>
      <c r="O135" s="90"/>
      <c r="P135" s="64"/>
      <c r="Q135" s="64"/>
      <c r="R135" s="64"/>
    </row>
    <row r="136" spans="1:18" x14ac:dyDescent="0.2">
      <c r="A136" s="99" t="s">
        <v>17</v>
      </c>
      <c r="B136" s="99"/>
      <c r="C136" s="99"/>
      <c r="D136" s="99"/>
      <c r="E136" s="99"/>
      <c r="F136" s="99"/>
      <c r="G136" s="99"/>
      <c r="H136" s="99"/>
      <c r="I136" s="99"/>
      <c r="J136" s="99"/>
      <c r="K136" s="99"/>
      <c r="L136" s="99"/>
      <c r="M136" s="99"/>
      <c r="N136" s="99"/>
      <c r="O136" s="122"/>
      <c r="P136" s="99"/>
      <c r="Q136" s="99"/>
      <c r="R136" s="99"/>
    </row>
    <row r="137" spans="1:18" s="4" customFormat="1" x14ac:dyDescent="0.2">
      <c r="A137" s="100" t="s">
        <v>109</v>
      </c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L137" s="64"/>
      <c r="M137" s="64"/>
      <c r="N137" s="64"/>
      <c r="O137" s="90"/>
      <c r="P137" s="64"/>
      <c r="Q137" s="64"/>
      <c r="R137" s="64"/>
    </row>
    <row r="138" spans="1:18" s="4" customFormat="1" x14ac:dyDescent="0.2">
      <c r="A138" s="109" t="s">
        <v>148</v>
      </c>
      <c r="B138" s="64"/>
      <c r="C138" s="64"/>
      <c r="D138" s="64"/>
      <c r="E138" s="64"/>
      <c r="F138" s="64"/>
      <c r="G138" s="64"/>
      <c r="H138" s="64"/>
      <c r="I138" s="64"/>
      <c r="J138" s="64"/>
      <c r="K138" s="64"/>
      <c r="L138" s="64"/>
      <c r="M138" s="64"/>
      <c r="N138" s="64"/>
      <c r="O138" s="90"/>
      <c r="P138" s="64" t="s">
        <v>64</v>
      </c>
      <c r="Q138" s="64"/>
      <c r="R138" s="64"/>
    </row>
    <row r="139" spans="1:18" s="4" customFormat="1" x14ac:dyDescent="0.2">
      <c r="A139" s="109" t="s">
        <v>94</v>
      </c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  <c r="N139" s="64"/>
      <c r="O139" s="90"/>
      <c r="P139" s="64" t="s">
        <v>64</v>
      </c>
      <c r="Q139" s="64"/>
      <c r="R139" s="64"/>
    </row>
    <row r="140" spans="1:18" s="4" customFormat="1" x14ac:dyDescent="0.2">
      <c r="A140" s="109" t="s">
        <v>95</v>
      </c>
      <c r="B140" s="64"/>
      <c r="C140" s="64"/>
      <c r="D140" s="64"/>
      <c r="E140" s="64"/>
      <c r="F140" s="64"/>
      <c r="G140" s="64"/>
      <c r="H140" s="64"/>
      <c r="I140" s="64"/>
      <c r="J140" s="64"/>
      <c r="K140" s="64"/>
      <c r="L140" s="64"/>
      <c r="M140" s="64"/>
      <c r="N140" s="64"/>
      <c r="O140" s="90"/>
      <c r="P140" s="64" t="s">
        <v>64</v>
      </c>
      <c r="Q140" s="64"/>
      <c r="R140" s="64"/>
    </row>
    <row r="141" spans="1:18" s="4" customFormat="1" x14ac:dyDescent="0.2">
      <c r="A141" s="109" t="s">
        <v>100</v>
      </c>
      <c r="B141" s="64"/>
      <c r="C141" s="64"/>
      <c r="D141" s="64"/>
      <c r="E141" s="64"/>
      <c r="F141" s="64"/>
      <c r="G141" s="64"/>
      <c r="H141" s="64"/>
      <c r="I141" s="64"/>
      <c r="J141" s="64"/>
      <c r="K141" s="64"/>
      <c r="L141" s="64"/>
      <c r="M141" s="64"/>
      <c r="N141" s="64"/>
      <c r="O141" s="90"/>
      <c r="P141" s="64" t="s">
        <v>64</v>
      </c>
      <c r="Q141" s="64"/>
      <c r="R141" s="64"/>
    </row>
    <row r="142" spans="1:18" s="4" customFormat="1" x14ac:dyDescent="0.2">
      <c r="A142" s="109" t="s">
        <v>80</v>
      </c>
      <c r="B142" s="64"/>
      <c r="C142" s="64"/>
      <c r="D142" s="64"/>
      <c r="E142" s="64"/>
      <c r="F142" s="64"/>
      <c r="G142" s="64"/>
      <c r="H142" s="64"/>
      <c r="I142" s="64"/>
      <c r="J142" s="64"/>
      <c r="K142" s="64"/>
      <c r="L142" s="64"/>
      <c r="M142" s="64"/>
      <c r="N142" s="64"/>
      <c r="O142" s="90"/>
      <c r="P142" s="64" t="s">
        <v>64</v>
      </c>
      <c r="Q142" s="64"/>
      <c r="R142" s="64"/>
    </row>
    <row r="143" spans="1:18" s="4" customFormat="1" x14ac:dyDescent="0.2">
      <c r="A143" s="109" t="s">
        <v>78</v>
      </c>
      <c r="B143" s="64"/>
      <c r="C143" s="64"/>
      <c r="D143" s="64"/>
      <c r="E143" s="64"/>
      <c r="F143" s="64"/>
      <c r="G143" s="64"/>
      <c r="H143" s="64"/>
      <c r="I143" s="64"/>
      <c r="J143" s="64"/>
      <c r="K143" s="64"/>
      <c r="L143" s="64"/>
      <c r="M143" s="64"/>
      <c r="N143" s="64"/>
      <c r="O143" s="90"/>
      <c r="P143" s="64" t="s">
        <v>64</v>
      </c>
      <c r="Q143" s="64"/>
      <c r="R143" s="64"/>
    </row>
    <row r="144" spans="1:18" s="4" customFormat="1" x14ac:dyDescent="0.2">
      <c r="A144" s="109" t="s">
        <v>79</v>
      </c>
      <c r="B144" s="64"/>
      <c r="C144" s="64"/>
      <c r="D144" s="64"/>
      <c r="E144" s="64"/>
      <c r="F144" s="64"/>
      <c r="G144" s="64"/>
      <c r="H144" s="64"/>
      <c r="I144" s="64"/>
      <c r="J144" s="64"/>
      <c r="K144" s="64"/>
      <c r="L144" s="64"/>
      <c r="M144" s="64"/>
      <c r="N144" s="64"/>
      <c r="O144" s="90"/>
      <c r="P144" s="64" t="s">
        <v>64</v>
      </c>
      <c r="Q144" s="64"/>
      <c r="R144" s="64"/>
    </row>
    <row r="145" spans="1:18" s="4" customFormat="1" x14ac:dyDescent="0.2">
      <c r="A145" s="109"/>
      <c r="B145" s="64"/>
      <c r="C145" s="64"/>
      <c r="D145" s="64"/>
      <c r="E145" s="64"/>
      <c r="F145" s="64"/>
      <c r="G145" s="64"/>
      <c r="H145" s="64"/>
      <c r="I145" s="64"/>
      <c r="J145" s="64"/>
      <c r="K145" s="64"/>
      <c r="L145" s="64"/>
      <c r="M145" s="64"/>
      <c r="N145" s="64"/>
      <c r="O145" s="90"/>
      <c r="P145" s="64"/>
      <c r="Q145" s="64"/>
      <c r="R145" s="64"/>
    </row>
    <row r="146" spans="1:18" s="4" customFormat="1" x14ac:dyDescent="0.2">
      <c r="A146" s="100" t="s">
        <v>110</v>
      </c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  <c r="M146" s="64"/>
      <c r="N146" s="64"/>
      <c r="O146" s="90"/>
      <c r="P146" s="64"/>
      <c r="Q146" s="64"/>
      <c r="R146" s="64"/>
    </row>
    <row r="147" spans="1:18" s="4" customFormat="1" x14ac:dyDescent="0.2">
      <c r="A147" s="114" t="s">
        <v>81</v>
      </c>
      <c r="B147" s="64"/>
      <c r="C147" s="64"/>
      <c r="D147" s="64"/>
      <c r="E147" s="64"/>
      <c r="F147" s="64"/>
      <c r="G147" s="64"/>
      <c r="H147" s="64"/>
      <c r="I147" s="64"/>
      <c r="J147" s="64"/>
      <c r="K147" s="64"/>
      <c r="L147" s="64"/>
      <c r="M147" s="64"/>
      <c r="N147" s="64"/>
      <c r="O147" s="90"/>
      <c r="P147" s="64"/>
      <c r="Q147" s="64"/>
      <c r="R147" s="64"/>
    </row>
    <row r="148" spans="1:18" s="4" customFormat="1" x14ac:dyDescent="0.2">
      <c r="A148" s="105" t="s">
        <v>82</v>
      </c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  <c r="M148" s="64"/>
      <c r="N148" s="64"/>
      <c r="O148" s="90"/>
      <c r="P148" s="64"/>
      <c r="Q148" s="64"/>
      <c r="R148" s="64"/>
    </row>
    <row r="149" spans="1:18" s="4" customFormat="1" x14ac:dyDescent="0.2">
      <c r="A149" s="105" t="s">
        <v>83</v>
      </c>
      <c r="B149" s="64"/>
      <c r="C149" s="64"/>
      <c r="D149" s="64"/>
      <c r="E149" s="64"/>
      <c r="F149" s="64"/>
      <c r="G149" s="64"/>
      <c r="H149" s="64"/>
      <c r="I149" s="64"/>
      <c r="J149" s="64"/>
      <c r="K149" s="64"/>
      <c r="L149" s="64"/>
      <c r="M149" s="64"/>
      <c r="N149" s="64"/>
      <c r="O149" s="90"/>
      <c r="P149" s="64"/>
      <c r="Q149" s="64"/>
      <c r="R149" s="64"/>
    </row>
    <row r="150" spans="1:18" s="4" customFormat="1" x14ac:dyDescent="0.2">
      <c r="A150" s="105" t="s">
        <v>149</v>
      </c>
      <c r="B150" s="64"/>
      <c r="C150" s="64"/>
      <c r="D150" s="64"/>
      <c r="E150" s="64"/>
      <c r="F150" s="64"/>
      <c r="G150" s="64"/>
      <c r="H150" s="64"/>
      <c r="I150" s="64"/>
      <c r="J150" s="64"/>
      <c r="K150" s="64"/>
      <c r="L150" s="64"/>
      <c r="M150" s="64"/>
      <c r="N150" s="64"/>
      <c r="O150" s="90"/>
      <c r="P150" s="64" t="s">
        <v>150</v>
      </c>
      <c r="Q150" s="64"/>
      <c r="R150" s="64"/>
    </row>
    <row r="151" spans="1:18" s="4" customFormat="1" x14ac:dyDescent="0.2">
      <c r="A151" s="105" t="s">
        <v>84</v>
      </c>
      <c r="B151" s="64"/>
      <c r="C151" s="64"/>
      <c r="D151" s="64"/>
      <c r="E151" s="64"/>
      <c r="F151" s="64"/>
      <c r="G151" s="64"/>
      <c r="H151" s="64"/>
      <c r="I151" s="64"/>
      <c r="J151" s="64"/>
      <c r="K151" s="64"/>
      <c r="L151" s="64"/>
      <c r="M151" s="64"/>
      <c r="N151" s="64"/>
      <c r="O151" s="90"/>
      <c r="P151" s="64"/>
      <c r="Q151" s="64"/>
      <c r="R151" s="64"/>
    </row>
    <row r="152" spans="1:18" s="4" customFormat="1" x14ac:dyDescent="0.2">
      <c r="A152" s="105" t="s">
        <v>103</v>
      </c>
      <c r="B152" s="64"/>
      <c r="C152" s="64"/>
      <c r="D152" s="64"/>
      <c r="E152" s="64"/>
      <c r="F152" s="64"/>
      <c r="G152" s="64"/>
      <c r="H152" s="64"/>
      <c r="I152" s="64"/>
      <c r="J152" s="64"/>
      <c r="K152" s="64"/>
      <c r="L152" s="64"/>
      <c r="M152" s="64"/>
      <c r="N152" s="64"/>
      <c r="O152" s="90"/>
      <c r="P152" s="64"/>
      <c r="Q152" s="64"/>
      <c r="R152" s="64"/>
    </row>
    <row r="153" spans="1:18" s="4" customFormat="1" x14ac:dyDescent="0.2">
      <c r="A153" s="114" t="s">
        <v>96</v>
      </c>
      <c r="B153" s="64"/>
      <c r="C153" s="64"/>
      <c r="D153" s="64"/>
      <c r="E153" s="64"/>
      <c r="F153" s="64"/>
      <c r="G153" s="64"/>
      <c r="H153" s="64"/>
      <c r="I153" s="64"/>
      <c r="J153" s="64"/>
      <c r="K153" s="64"/>
      <c r="L153" s="64"/>
      <c r="M153" s="64"/>
      <c r="N153" s="64"/>
      <c r="O153" s="90"/>
      <c r="P153" s="64"/>
      <c r="Q153" s="64"/>
      <c r="R153" s="64"/>
    </row>
    <row r="154" spans="1:18" s="4" customFormat="1" x14ac:dyDescent="0.2">
      <c r="A154" s="114" t="s">
        <v>97</v>
      </c>
      <c r="B154" s="64"/>
      <c r="C154" s="64"/>
      <c r="D154" s="64"/>
      <c r="E154" s="64"/>
      <c r="F154" s="64"/>
      <c r="G154" s="64"/>
      <c r="H154" s="64"/>
      <c r="I154" s="64"/>
      <c r="J154" s="64"/>
      <c r="K154" s="64"/>
      <c r="L154" s="64"/>
      <c r="M154" s="64"/>
      <c r="N154" s="64"/>
      <c r="O154" s="90"/>
      <c r="P154" s="64"/>
      <c r="Q154" s="64"/>
      <c r="R154" s="64"/>
    </row>
    <row r="155" spans="1:18" s="4" customFormat="1" x14ac:dyDescent="0.2">
      <c r="A155" s="114" t="s">
        <v>98</v>
      </c>
      <c r="B155" s="64"/>
      <c r="C155" s="64"/>
      <c r="D155" s="64"/>
      <c r="E155" s="64"/>
      <c r="F155" s="64"/>
      <c r="G155" s="64"/>
      <c r="H155" s="64"/>
      <c r="I155" s="64"/>
      <c r="J155" s="64"/>
      <c r="K155" s="64"/>
      <c r="L155" s="64"/>
      <c r="M155" s="64"/>
      <c r="N155" s="64"/>
      <c r="O155" s="90"/>
      <c r="P155" s="64"/>
      <c r="Q155" s="64"/>
      <c r="R155" s="64"/>
    </row>
    <row r="156" spans="1:18" s="4" customFormat="1" x14ac:dyDescent="0.2">
      <c r="A156" s="114" t="s">
        <v>151</v>
      </c>
      <c r="B156" s="64"/>
      <c r="C156" s="64"/>
      <c r="D156" s="64"/>
      <c r="E156" s="64"/>
      <c r="F156" s="64"/>
      <c r="G156" s="64"/>
      <c r="H156" s="64"/>
      <c r="I156" s="64"/>
      <c r="J156" s="64"/>
      <c r="K156" s="64"/>
      <c r="L156" s="64"/>
      <c r="M156" s="64"/>
      <c r="N156" s="64"/>
      <c r="O156" s="90"/>
      <c r="P156" s="64"/>
      <c r="Q156" s="64"/>
      <c r="R156" s="64"/>
    </row>
    <row r="157" spans="1:18" s="4" customFormat="1" x14ac:dyDescent="0.2">
      <c r="A157" s="114" t="s">
        <v>152</v>
      </c>
      <c r="B157" s="64"/>
      <c r="C157" s="64"/>
      <c r="D157" s="64"/>
      <c r="E157" s="64"/>
      <c r="F157" s="64"/>
      <c r="G157" s="64"/>
      <c r="H157" s="64"/>
      <c r="I157" s="64"/>
      <c r="J157" s="64"/>
      <c r="K157" s="64"/>
      <c r="L157" s="64"/>
      <c r="M157" s="64"/>
      <c r="N157" s="64"/>
      <c r="O157" s="90"/>
      <c r="P157" s="64"/>
      <c r="Q157" s="64"/>
      <c r="R157" s="64"/>
    </row>
    <row r="158" spans="1:18" s="4" customFormat="1" x14ac:dyDescent="0.2">
      <c r="A158" s="109" t="s">
        <v>154</v>
      </c>
      <c r="B158" s="64"/>
      <c r="C158" s="64"/>
      <c r="D158" s="64"/>
      <c r="E158" s="64"/>
      <c r="F158" s="64"/>
      <c r="G158" s="64"/>
      <c r="H158" s="64"/>
      <c r="I158" s="64"/>
      <c r="J158" s="64"/>
      <c r="K158" s="64"/>
      <c r="L158" s="64"/>
      <c r="M158" s="64"/>
      <c r="N158" s="64"/>
      <c r="O158" s="90"/>
      <c r="P158" s="64"/>
      <c r="Q158" s="64"/>
      <c r="R158" s="64"/>
    </row>
    <row r="159" spans="1:18" s="8" customFormat="1" x14ac:dyDescent="0.2">
      <c r="A159" s="115" t="s">
        <v>99</v>
      </c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91"/>
      <c r="P159" s="62"/>
      <c r="Q159" s="62"/>
      <c r="R159" s="62"/>
    </row>
    <row r="160" spans="1:18" s="4" customFormat="1" x14ac:dyDescent="0.2">
      <c r="A160" s="115" t="s">
        <v>153</v>
      </c>
      <c r="B160" s="64"/>
      <c r="C160" s="64"/>
      <c r="D160" s="64"/>
      <c r="E160" s="64"/>
      <c r="F160" s="64"/>
      <c r="G160" s="64"/>
      <c r="H160" s="64"/>
      <c r="I160" s="64"/>
      <c r="J160" s="64"/>
      <c r="K160" s="64"/>
      <c r="L160" s="64"/>
      <c r="M160" s="64"/>
      <c r="N160" s="64"/>
      <c r="O160" s="90"/>
      <c r="P160" s="64"/>
      <c r="Q160" s="64"/>
      <c r="R160" s="64"/>
    </row>
    <row r="161" spans="1:18" s="45" customFormat="1" x14ac:dyDescent="0.2">
      <c r="A161" s="116"/>
      <c r="B161" s="117"/>
      <c r="C161" s="117"/>
      <c r="D161" s="117"/>
      <c r="E161" s="117"/>
      <c r="F161" s="117"/>
      <c r="G161" s="117"/>
      <c r="H161" s="117"/>
      <c r="I161" s="117"/>
      <c r="J161" s="117"/>
      <c r="K161" s="117"/>
      <c r="L161" s="117"/>
      <c r="M161" s="117"/>
      <c r="N161" s="117"/>
      <c r="O161" s="126"/>
      <c r="P161" s="117"/>
      <c r="Q161" s="117"/>
      <c r="R161" s="117"/>
    </row>
    <row r="162" spans="1:18" x14ac:dyDescent="0.2">
      <c r="A162" s="99"/>
      <c r="B162" s="99"/>
      <c r="C162" s="99"/>
      <c r="D162" s="99"/>
      <c r="E162" s="99"/>
      <c r="F162" s="99"/>
      <c r="G162" s="99"/>
      <c r="H162" s="99"/>
      <c r="I162" s="99"/>
      <c r="J162" s="99"/>
      <c r="K162" s="99"/>
      <c r="L162" s="99"/>
      <c r="M162" s="99"/>
      <c r="N162" s="99"/>
      <c r="O162" s="122"/>
      <c r="P162" s="99"/>
      <c r="Q162" s="99"/>
      <c r="R162" s="99"/>
    </row>
    <row r="163" spans="1:18" s="4" customFormat="1" x14ac:dyDescent="0.2">
      <c r="A163" s="100" t="s">
        <v>155</v>
      </c>
      <c r="B163" s="64"/>
      <c r="C163" s="64"/>
      <c r="D163" s="64"/>
      <c r="E163" s="64"/>
      <c r="F163" s="64"/>
      <c r="G163" s="64"/>
      <c r="H163" s="64"/>
      <c r="I163" s="64"/>
      <c r="J163" s="64"/>
      <c r="K163" s="64"/>
      <c r="L163" s="64"/>
      <c r="M163" s="64"/>
      <c r="N163" s="64"/>
      <c r="O163" s="90"/>
      <c r="P163" s="64"/>
      <c r="Q163" s="64"/>
      <c r="R163" s="64"/>
    </row>
    <row r="164" spans="1:18" s="4" customFormat="1" x14ac:dyDescent="0.2">
      <c r="A164" s="109" t="s">
        <v>158</v>
      </c>
      <c r="B164" s="64"/>
      <c r="C164" s="64"/>
      <c r="D164" s="64"/>
      <c r="E164" s="64"/>
      <c r="F164" s="64"/>
      <c r="G164" s="64"/>
      <c r="H164" s="64"/>
      <c r="I164" s="64"/>
      <c r="J164" s="64"/>
      <c r="K164" s="64"/>
      <c r="L164" s="64"/>
      <c r="M164" s="64"/>
      <c r="N164" s="64"/>
      <c r="O164" s="90"/>
      <c r="P164" s="64"/>
      <c r="Q164" s="64"/>
      <c r="R164" s="64"/>
    </row>
    <row r="165" spans="1:18" s="4" customFormat="1" x14ac:dyDescent="0.2">
      <c r="A165" s="109" t="s">
        <v>156</v>
      </c>
      <c r="B165" s="64"/>
      <c r="C165" s="64"/>
      <c r="D165" s="64"/>
      <c r="E165" s="64"/>
      <c r="F165" s="64"/>
      <c r="G165" s="64"/>
      <c r="H165" s="64"/>
      <c r="I165" s="64"/>
      <c r="J165" s="64"/>
      <c r="K165" s="64"/>
      <c r="L165" s="64"/>
      <c r="M165" s="64"/>
      <c r="N165" s="64"/>
      <c r="O165" s="90"/>
      <c r="P165" s="64"/>
      <c r="Q165" s="64"/>
      <c r="R165" s="64"/>
    </row>
    <row r="166" spans="1:18" s="4" customFormat="1" x14ac:dyDescent="0.2">
      <c r="A166" s="109" t="s">
        <v>157</v>
      </c>
      <c r="B166" s="64"/>
      <c r="C166" s="6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90"/>
      <c r="P166" s="64"/>
      <c r="Q166" s="64"/>
      <c r="R166" s="64"/>
    </row>
    <row r="167" spans="1:18" s="45" customFormat="1" x14ac:dyDescent="0.2">
      <c r="A167" s="116"/>
      <c r="B167" s="117"/>
      <c r="C167" s="117"/>
      <c r="D167" s="117"/>
      <c r="E167" s="117"/>
      <c r="F167" s="117"/>
      <c r="G167" s="117"/>
      <c r="H167" s="117"/>
      <c r="I167" s="117"/>
      <c r="J167" s="117"/>
      <c r="K167" s="117"/>
      <c r="L167" s="117"/>
      <c r="M167" s="117"/>
      <c r="N167" s="117"/>
      <c r="O167" s="126"/>
      <c r="P167" s="117"/>
      <c r="Q167" s="117"/>
      <c r="R167" s="117"/>
    </row>
    <row r="168" spans="1:18" x14ac:dyDescent="0.2">
      <c r="A168" s="107" t="s">
        <v>111</v>
      </c>
      <c r="B168" s="99"/>
      <c r="C168" s="99"/>
      <c r="D168" s="99"/>
      <c r="E168" s="99"/>
      <c r="F168" s="99"/>
      <c r="G168" s="99"/>
      <c r="H168" s="99"/>
      <c r="I168" s="99"/>
      <c r="J168" s="99"/>
      <c r="K168" s="99"/>
      <c r="L168" s="99"/>
      <c r="M168" s="99"/>
      <c r="N168" s="99"/>
      <c r="O168" s="122"/>
      <c r="P168" s="99"/>
      <c r="Q168" s="99"/>
      <c r="R168" s="99"/>
    </row>
    <row r="169" spans="1:18" x14ac:dyDescent="0.2">
      <c r="A169" s="102" t="s">
        <v>85</v>
      </c>
      <c r="B169" s="99"/>
      <c r="C169" s="99"/>
      <c r="D169" s="99"/>
      <c r="E169" s="99"/>
      <c r="F169" s="99"/>
      <c r="G169" s="99"/>
      <c r="H169" s="99"/>
      <c r="I169" s="99"/>
      <c r="J169" s="99"/>
      <c r="K169" s="99"/>
      <c r="L169" s="99"/>
      <c r="M169" s="99"/>
      <c r="N169" s="99"/>
      <c r="O169" s="122"/>
      <c r="P169" s="99"/>
      <c r="Q169" s="99"/>
      <c r="R169" s="99"/>
    </row>
    <row r="170" spans="1:18" s="45" customFormat="1" x14ac:dyDescent="0.2">
      <c r="A170" s="116"/>
      <c r="B170" s="117"/>
      <c r="C170" s="117"/>
      <c r="D170" s="117"/>
      <c r="E170" s="117"/>
      <c r="F170" s="117"/>
      <c r="G170" s="117"/>
      <c r="H170" s="117"/>
      <c r="I170" s="117"/>
      <c r="J170" s="117"/>
      <c r="K170" s="117"/>
      <c r="L170" s="117"/>
      <c r="M170" s="117"/>
      <c r="N170" s="117"/>
      <c r="O170" s="126"/>
      <c r="P170" s="117"/>
      <c r="Q170" s="117"/>
      <c r="R170" s="117"/>
    </row>
    <row r="171" spans="1:18" s="1" customFormat="1" x14ac:dyDescent="0.2">
      <c r="A171" s="100" t="s">
        <v>159</v>
      </c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  <c r="M171" s="64"/>
      <c r="N171" s="64"/>
      <c r="O171" s="90"/>
      <c r="P171" s="64"/>
      <c r="Q171" s="64"/>
      <c r="R171" s="64"/>
    </row>
    <row r="172" spans="1:18" s="1" customFormat="1" x14ac:dyDescent="0.2">
      <c r="A172" s="109" t="s">
        <v>160</v>
      </c>
      <c r="B172" s="63" t="s">
        <v>19</v>
      </c>
      <c r="C172" s="64">
        <v>46.8</v>
      </c>
      <c r="D172" s="64">
        <v>262.3</v>
      </c>
      <c r="E172" s="64">
        <v>46</v>
      </c>
      <c r="F172" s="65">
        <v>788.4</v>
      </c>
      <c r="G172" s="64"/>
      <c r="H172" s="65">
        <v>553.29999999999995</v>
      </c>
      <c r="I172" s="65">
        <v>51.6</v>
      </c>
      <c r="J172" s="65">
        <v>1368.5</v>
      </c>
      <c r="K172" s="64"/>
      <c r="L172" s="64"/>
      <c r="M172" s="64"/>
      <c r="N172" s="65"/>
      <c r="O172" s="90"/>
      <c r="P172" s="64"/>
      <c r="Q172" s="64"/>
      <c r="R172" s="64"/>
    </row>
    <row r="173" spans="1:18" s="8" customFormat="1" x14ac:dyDescent="0.2">
      <c r="A173" s="115" t="s">
        <v>161</v>
      </c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91"/>
      <c r="P173" s="62"/>
      <c r="Q173" s="62"/>
      <c r="R173" s="62"/>
    </row>
    <row r="174" spans="1:18" s="45" customFormat="1" x14ac:dyDescent="0.2">
      <c r="A174" s="116"/>
      <c r="B174" s="117"/>
      <c r="C174" s="117"/>
      <c r="D174" s="117"/>
      <c r="E174" s="117"/>
      <c r="F174" s="117"/>
      <c r="G174" s="117"/>
      <c r="H174" s="117"/>
      <c r="I174" s="117"/>
      <c r="J174" s="117"/>
      <c r="K174" s="117"/>
      <c r="L174" s="117"/>
      <c r="M174" s="117"/>
      <c r="N174" s="117"/>
      <c r="O174" s="126"/>
      <c r="P174" s="117"/>
      <c r="Q174" s="117"/>
      <c r="R174" s="117"/>
    </row>
    <row r="175" spans="1:18" s="4" customFormat="1" x14ac:dyDescent="0.2">
      <c r="A175" s="100" t="s">
        <v>112</v>
      </c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  <c r="M175" s="64"/>
      <c r="N175" s="64"/>
      <c r="O175" s="90"/>
      <c r="P175" s="64"/>
      <c r="Q175" s="64"/>
      <c r="R175" s="64"/>
    </row>
    <row r="176" spans="1:18" s="4" customFormat="1" x14ac:dyDescent="0.2">
      <c r="A176" s="109" t="s">
        <v>162</v>
      </c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  <c r="M176" s="64"/>
      <c r="N176" s="64"/>
      <c r="O176" s="90"/>
      <c r="P176" s="64"/>
      <c r="Q176" s="64"/>
      <c r="R176" s="64"/>
    </row>
    <row r="177" spans="1:18" s="4" customFormat="1" x14ac:dyDescent="0.2">
      <c r="A177" s="109" t="s">
        <v>163</v>
      </c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  <c r="M177" s="64"/>
      <c r="N177" s="64"/>
      <c r="O177" s="90"/>
      <c r="P177" s="64"/>
      <c r="Q177" s="64"/>
      <c r="R177" s="64"/>
    </row>
    <row r="178" spans="1:18" s="45" customFormat="1" x14ac:dyDescent="0.2">
      <c r="A178" s="116"/>
      <c r="B178" s="117"/>
      <c r="C178" s="117"/>
      <c r="D178" s="117"/>
      <c r="E178" s="117"/>
      <c r="F178" s="117"/>
      <c r="G178" s="117"/>
      <c r="H178" s="117"/>
      <c r="I178" s="117"/>
      <c r="J178" s="117"/>
      <c r="K178" s="117"/>
      <c r="L178" s="117"/>
      <c r="M178" s="117"/>
      <c r="N178" s="117"/>
      <c r="O178" s="126"/>
      <c r="P178" s="117"/>
      <c r="Q178" s="117"/>
      <c r="R178" s="117"/>
    </row>
    <row r="179" spans="1:18" s="4" customFormat="1" x14ac:dyDescent="0.2">
      <c r="A179" s="97" t="s">
        <v>166</v>
      </c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  <c r="M179" s="64"/>
      <c r="N179" s="64"/>
      <c r="O179" s="90"/>
      <c r="P179" s="64"/>
      <c r="Q179" s="64"/>
      <c r="R179" s="64"/>
    </row>
    <row r="180" spans="1:18" s="4" customFormat="1" x14ac:dyDescent="0.2">
      <c r="A180" s="114" t="s">
        <v>164</v>
      </c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  <c r="M180" s="64"/>
      <c r="N180" s="64"/>
      <c r="O180" s="90"/>
      <c r="P180" s="64"/>
      <c r="Q180" s="64"/>
      <c r="R180" s="64"/>
    </row>
    <row r="181" spans="1:18" s="4" customFormat="1" x14ac:dyDescent="0.2">
      <c r="A181" s="114" t="s">
        <v>88</v>
      </c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  <c r="M181" s="64"/>
      <c r="N181" s="64"/>
      <c r="O181" s="90"/>
      <c r="P181" s="64"/>
      <c r="Q181" s="64"/>
      <c r="R181" s="64"/>
    </row>
    <row r="182" spans="1:18" s="4" customFormat="1" x14ac:dyDescent="0.2">
      <c r="A182" s="114" t="s">
        <v>89</v>
      </c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  <c r="M182" s="64"/>
      <c r="N182" s="64"/>
      <c r="O182" s="90"/>
      <c r="P182" s="64"/>
      <c r="Q182" s="64"/>
      <c r="R182" s="64"/>
    </row>
    <row r="183" spans="1:18" s="4" customFormat="1" x14ac:dyDescent="0.2">
      <c r="A183" s="114" t="s">
        <v>165</v>
      </c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  <c r="M183" s="64"/>
      <c r="N183" s="64"/>
      <c r="O183" s="90"/>
      <c r="P183" s="64"/>
      <c r="Q183" s="64"/>
      <c r="R183" s="64"/>
    </row>
    <row r="184" spans="1:18" s="4" customFormat="1" x14ac:dyDescent="0.2">
      <c r="A184" s="114" t="s">
        <v>88</v>
      </c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  <c r="M184" s="64"/>
      <c r="N184" s="64"/>
      <c r="O184" s="90"/>
      <c r="P184" s="64"/>
      <c r="Q184" s="64"/>
      <c r="R184" s="64"/>
    </row>
    <row r="185" spans="1:18" s="4" customFormat="1" x14ac:dyDescent="0.2">
      <c r="A185" s="114" t="s">
        <v>89</v>
      </c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  <c r="M185" s="64"/>
      <c r="N185" s="64"/>
      <c r="O185" s="90"/>
      <c r="P185" s="64"/>
      <c r="Q185" s="64"/>
      <c r="R185" s="64"/>
    </row>
    <row r="186" spans="1:18" x14ac:dyDescent="0.2">
      <c r="A186" s="102"/>
      <c r="B186" s="99"/>
      <c r="C186" s="99"/>
      <c r="D186" s="99"/>
      <c r="E186" s="99"/>
      <c r="F186" s="99"/>
      <c r="G186" s="99"/>
      <c r="H186" s="99"/>
      <c r="I186" s="99"/>
      <c r="J186" s="99"/>
      <c r="K186" s="99"/>
      <c r="L186" s="99"/>
      <c r="M186" s="99"/>
      <c r="N186" s="99"/>
      <c r="O186" s="122"/>
      <c r="P186" s="99"/>
      <c r="Q186" s="99"/>
      <c r="R186" s="99"/>
    </row>
    <row r="187" spans="1:18" x14ac:dyDescent="0.2">
      <c r="A187" s="102"/>
      <c r="B187" s="99"/>
      <c r="C187" s="99"/>
      <c r="D187" s="99"/>
      <c r="E187" s="99"/>
      <c r="F187" s="99"/>
      <c r="G187" s="99"/>
      <c r="H187" s="99"/>
      <c r="I187" s="99"/>
      <c r="J187" s="99"/>
      <c r="K187" s="99"/>
      <c r="L187" s="99"/>
      <c r="M187" s="99"/>
      <c r="N187" s="99"/>
      <c r="O187" s="122"/>
      <c r="P187" s="99"/>
      <c r="Q187" s="99"/>
      <c r="R187" s="99"/>
    </row>
    <row r="188" spans="1:18" x14ac:dyDescent="0.2">
      <c r="A188" s="102"/>
      <c r="B188" s="99"/>
      <c r="C188" s="99"/>
      <c r="D188" s="99"/>
      <c r="E188" s="99"/>
      <c r="F188" s="99"/>
      <c r="G188" s="99"/>
      <c r="H188" s="99"/>
      <c r="I188" s="99"/>
      <c r="J188" s="99"/>
      <c r="K188" s="99"/>
      <c r="L188" s="99"/>
      <c r="M188" s="99"/>
      <c r="N188" s="99"/>
      <c r="O188" s="122"/>
      <c r="P188" s="99"/>
      <c r="Q188" s="99"/>
      <c r="R188" s="99"/>
    </row>
    <row r="189" spans="1:18" x14ac:dyDescent="0.2">
      <c r="A189" s="102"/>
      <c r="B189" s="99"/>
      <c r="C189" s="99"/>
      <c r="D189" s="99"/>
      <c r="E189" s="99"/>
      <c r="F189" s="99"/>
      <c r="G189" s="99"/>
      <c r="H189" s="99"/>
      <c r="I189" s="99"/>
      <c r="J189" s="99"/>
      <c r="K189" s="99"/>
      <c r="L189" s="99"/>
      <c r="M189" s="99"/>
      <c r="N189" s="99"/>
      <c r="O189" s="122"/>
      <c r="P189" s="99"/>
      <c r="Q189" s="99"/>
      <c r="R189" s="99"/>
    </row>
    <row r="190" spans="1:18" x14ac:dyDescent="0.2">
      <c r="A190" s="102"/>
      <c r="B190" s="99"/>
      <c r="C190" s="99"/>
      <c r="D190" s="99"/>
      <c r="E190" s="99"/>
      <c r="F190" s="99"/>
      <c r="G190" s="99"/>
      <c r="H190" s="99"/>
      <c r="I190" s="99"/>
      <c r="J190" s="99"/>
      <c r="K190" s="99"/>
      <c r="L190" s="99"/>
      <c r="M190" s="99"/>
      <c r="N190" s="99"/>
      <c r="O190" s="122"/>
      <c r="P190" s="99"/>
      <c r="Q190" s="99"/>
      <c r="R190" s="99"/>
    </row>
    <row r="191" spans="1:18" x14ac:dyDescent="0.2">
      <c r="A191" s="102"/>
      <c r="B191" s="99"/>
      <c r="C191" s="99"/>
      <c r="D191" s="99"/>
      <c r="E191" s="99"/>
      <c r="F191" s="99"/>
      <c r="G191" s="99"/>
      <c r="H191" s="99"/>
      <c r="I191" s="99"/>
      <c r="J191" s="99"/>
      <c r="K191" s="99"/>
      <c r="L191" s="99"/>
      <c r="M191" s="99"/>
      <c r="N191" s="99"/>
      <c r="O191" s="122"/>
      <c r="P191" s="99"/>
      <c r="Q191" s="99"/>
      <c r="R191" s="99"/>
    </row>
    <row r="192" spans="1:18" x14ac:dyDescent="0.2">
      <c r="A192" s="102"/>
      <c r="B192" s="99"/>
      <c r="C192" s="99"/>
      <c r="D192" s="99"/>
      <c r="E192" s="99"/>
      <c r="F192" s="99"/>
      <c r="G192" s="99"/>
      <c r="H192" s="99"/>
      <c r="I192" s="99"/>
      <c r="J192" s="99"/>
      <c r="K192" s="99"/>
      <c r="L192" s="99"/>
      <c r="M192" s="99"/>
      <c r="N192" s="99"/>
      <c r="O192" s="122"/>
      <c r="P192" s="99"/>
      <c r="Q192" s="99"/>
      <c r="R192" s="99"/>
    </row>
    <row r="193" spans="1:18" x14ac:dyDescent="0.2">
      <c r="A193" s="102"/>
      <c r="B193" s="99"/>
      <c r="C193" s="99"/>
      <c r="D193" s="99"/>
      <c r="E193" s="99"/>
      <c r="F193" s="99"/>
      <c r="G193" s="99"/>
      <c r="H193" s="99"/>
      <c r="I193" s="99"/>
      <c r="J193" s="99"/>
      <c r="K193" s="99"/>
      <c r="L193" s="99"/>
      <c r="M193" s="99"/>
      <c r="N193" s="99"/>
      <c r="O193" s="122"/>
      <c r="P193" s="99"/>
      <c r="Q193" s="99"/>
      <c r="R193" s="99"/>
    </row>
    <row r="194" spans="1:18" x14ac:dyDescent="0.2">
      <c r="A194" s="2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</row>
    <row r="195" spans="1:18" x14ac:dyDescent="0.2">
      <c r="A195" s="2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</row>
    <row r="216" spans="2:18" x14ac:dyDescent="0.2">
      <c r="B216" s="178" t="s">
        <v>18</v>
      </c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</row>
    <row r="217" spans="2:18" x14ac:dyDescent="0.2">
      <c r="B217" s="178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</row>
    <row r="218" spans="2:18" x14ac:dyDescent="0.2">
      <c r="B218" s="178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</row>
    <row r="219" spans="2:18" x14ac:dyDescent="0.2">
      <c r="B219" s="178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</row>
    <row r="220" spans="2:18" x14ac:dyDescent="0.2">
      <c r="B220" s="178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</row>
    <row r="236" spans="1:18" x14ac:dyDescent="0.2">
      <c r="A236" s="4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</row>
    <row r="238" spans="1:18" s="6" customFormat="1" x14ac:dyDescent="0.2">
      <c r="A238" s="171"/>
      <c r="B238" s="171"/>
      <c r="C238" s="171"/>
      <c r="D238" s="171"/>
      <c r="E238" s="171"/>
      <c r="F238" s="171"/>
      <c r="G238" s="171"/>
      <c r="H238" s="171"/>
      <c r="I238" s="171"/>
      <c r="J238" s="171"/>
      <c r="K238" s="171"/>
      <c r="L238" s="171"/>
      <c r="M238" s="171"/>
      <c r="N238" s="171"/>
      <c r="O238" s="171"/>
      <c r="P238" s="171"/>
      <c r="Q238" s="171"/>
      <c r="R238" s="171"/>
    </row>
    <row r="239" spans="1:18" s="6" customFormat="1" x14ac:dyDescent="0.2">
      <c r="A239" s="171"/>
      <c r="B239" s="171"/>
      <c r="C239" s="171"/>
      <c r="D239" s="171"/>
      <c r="E239" s="171"/>
      <c r="F239" s="171"/>
      <c r="G239" s="171"/>
      <c r="H239" s="171"/>
      <c r="I239" s="171"/>
      <c r="J239" s="171"/>
      <c r="K239" s="171"/>
      <c r="L239" s="171"/>
      <c r="M239" s="171"/>
      <c r="N239" s="171"/>
      <c r="O239" s="171"/>
      <c r="P239" s="171"/>
      <c r="Q239" s="171"/>
      <c r="R239" s="171"/>
    </row>
  </sheetData>
  <mergeCells count="9">
    <mergeCell ref="A239:R239"/>
    <mergeCell ref="A8:A9"/>
    <mergeCell ref="P8:R8"/>
    <mergeCell ref="A7:O7"/>
    <mergeCell ref="A1:O3"/>
    <mergeCell ref="A4:O5"/>
    <mergeCell ref="A6:O6"/>
    <mergeCell ref="B216:B220"/>
    <mergeCell ref="A238:R23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8"/>
  <sheetViews>
    <sheetView tabSelected="1" topLeftCell="A151" zoomScaleNormal="100" workbookViewId="0">
      <selection activeCell="Q166" sqref="Q166"/>
    </sheetView>
  </sheetViews>
  <sheetFormatPr defaultRowHeight="15" x14ac:dyDescent="0.2"/>
  <cols>
    <col min="1" max="1" width="68.28515625" style="4" customWidth="1"/>
    <col min="2" max="2" width="18.85546875" style="4" hidden="1" customWidth="1"/>
    <col min="3" max="3" width="10.28515625" style="4" hidden="1" customWidth="1"/>
    <col min="4" max="4" width="13.140625" style="4" hidden="1" customWidth="1"/>
    <col min="5" max="14" width="9.140625" style="4" hidden="1" customWidth="1"/>
    <col min="15" max="15" width="0" style="4" hidden="1" customWidth="1"/>
    <col min="16" max="16" width="11" style="4" bestFit="1" customWidth="1"/>
    <col min="17" max="17" width="12.5703125" style="4" customWidth="1"/>
    <col min="18" max="18" width="12" style="4" customWidth="1"/>
    <col min="19" max="19" width="13.140625" style="4" bestFit="1" customWidth="1"/>
    <col min="20" max="20" width="9.140625" style="4"/>
    <col min="21" max="21" width="15" style="4" bestFit="1" customWidth="1"/>
    <col min="22" max="24" width="13.140625" style="4" bestFit="1" customWidth="1"/>
    <col min="25" max="16384" width="9.140625" style="4"/>
  </cols>
  <sheetData>
    <row r="1" spans="1:24" ht="47.25" customHeight="1" x14ac:dyDescent="0.2">
      <c r="A1" s="179" t="s">
        <v>101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</row>
    <row r="2" spans="1:24" ht="28.5" thickBot="1" x14ac:dyDescent="0.25">
      <c r="A2" s="180" t="s">
        <v>178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</row>
    <row r="3" spans="1:24" s="1" customFormat="1" ht="30" customHeight="1" thickBot="1" x14ac:dyDescent="0.25">
      <c r="A3" s="70" t="s">
        <v>114</v>
      </c>
      <c r="B3" s="71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8"/>
      <c r="P3" s="181" t="s">
        <v>115</v>
      </c>
      <c r="Q3" s="182"/>
      <c r="R3" s="183"/>
    </row>
    <row r="4" spans="1:24" s="1" customFormat="1" x14ac:dyDescent="0.2">
      <c r="A4" s="67" t="s">
        <v>90</v>
      </c>
      <c r="B4" s="47"/>
      <c r="C4" s="48"/>
      <c r="D4" s="48"/>
      <c r="E4" s="48"/>
      <c r="F4" s="49"/>
      <c r="G4" s="48"/>
      <c r="H4" s="49"/>
      <c r="I4" s="49"/>
      <c r="J4" s="49"/>
      <c r="K4" s="48"/>
      <c r="L4" s="48"/>
      <c r="M4" s="48"/>
      <c r="N4" s="49"/>
      <c r="O4" s="50"/>
      <c r="P4" s="184">
        <v>2017</v>
      </c>
      <c r="Q4" s="185"/>
      <c r="R4" s="186"/>
    </row>
    <row r="5" spans="1:24" s="1" customFormat="1" x14ac:dyDescent="0.2">
      <c r="A5" s="68" t="s">
        <v>116</v>
      </c>
      <c r="B5" s="58"/>
      <c r="C5" s="10"/>
      <c r="D5" s="10"/>
      <c r="E5" s="10"/>
      <c r="F5" s="59"/>
      <c r="G5" s="10"/>
      <c r="H5" s="59"/>
      <c r="I5" s="59"/>
      <c r="J5" s="59"/>
      <c r="K5" s="10"/>
      <c r="L5" s="10"/>
      <c r="M5" s="10"/>
      <c r="N5" s="59"/>
      <c r="O5" s="14"/>
      <c r="P5" s="187"/>
      <c r="Q5" s="188"/>
      <c r="R5" s="189"/>
      <c r="X5" s="1" t="s">
        <v>17</v>
      </c>
    </row>
    <row r="6" spans="1:24" s="3" customFormat="1" x14ac:dyDescent="0.2">
      <c r="A6" s="32" t="s">
        <v>23</v>
      </c>
      <c r="B6" s="21" t="e">
        <f>#REF!+#REF!+#REF!+#REF!</f>
        <v>#REF!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2"/>
      <c r="P6" s="190">
        <v>4029.03</v>
      </c>
      <c r="Q6" s="191"/>
      <c r="R6" s="192"/>
    </row>
    <row r="7" spans="1:24" s="3" customFormat="1" x14ac:dyDescent="0.2">
      <c r="A7" s="32" t="s">
        <v>118</v>
      </c>
      <c r="B7" s="2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2"/>
      <c r="P7" s="190" t="s">
        <v>175</v>
      </c>
      <c r="Q7" s="191"/>
      <c r="R7" s="192"/>
    </row>
    <row r="8" spans="1:24" s="3" customFormat="1" x14ac:dyDescent="0.2">
      <c r="A8" s="32"/>
      <c r="B8" s="2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2"/>
      <c r="P8" s="190"/>
      <c r="Q8" s="191"/>
      <c r="R8" s="192"/>
    </row>
    <row r="9" spans="1:24" s="3" customFormat="1" x14ac:dyDescent="0.2">
      <c r="A9" s="51" t="s">
        <v>117</v>
      </c>
      <c r="B9" s="21"/>
      <c r="C9" s="11"/>
      <c r="D9" s="11"/>
      <c r="E9" s="11"/>
      <c r="F9" s="11"/>
      <c r="G9" s="11" t="e">
        <f>#REF!/2</f>
        <v>#REF!</v>
      </c>
      <c r="H9" s="11" t="e">
        <f>#REF!/1.8</f>
        <v>#REF!</v>
      </c>
      <c r="I9" s="11" t="e">
        <f>#REF!/1.8</f>
        <v>#REF!</v>
      </c>
      <c r="J9" s="11" t="e">
        <f>G9+H9+I9</f>
        <v>#REF!</v>
      </c>
      <c r="K9" s="11"/>
      <c r="L9" s="11"/>
      <c r="M9" s="11"/>
      <c r="N9" s="11"/>
      <c r="O9" s="12"/>
      <c r="P9" s="194">
        <v>2017</v>
      </c>
      <c r="Q9" s="195"/>
      <c r="R9" s="196"/>
    </row>
    <row r="10" spans="1:24" s="3" customFormat="1" ht="14.25" customHeight="1" x14ac:dyDescent="0.2">
      <c r="A10" s="33" t="s">
        <v>24</v>
      </c>
      <c r="B10" s="21"/>
      <c r="C10" s="11"/>
      <c r="D10" s="11"/>
      <c r="E10" s="11"/>
      <c r="F10" s="11"/>
      <c r="G10" s="11"/>
      <c r="H10" s="11"/>
      <c r="I10" s="11" t="s">
        <v>20</v>
      </c>
      <c r="J10" s="11" t="e">
        <f>J9/B6*100</f>
        <v>#REF!</v>
      </c>
      <c r="K10" s="11"/>
      <c r="L10" s="11"/>
      <c r="M10" s="11"/>
      <c r="N10" s="11"/>
      <c r="O10" s="12"/>
      <c r="P10" s="190">
        <v>0</v>
      </c>
      <c r="Q10" s="191"/>
      <c r="R10" s="192"/>
    </row>
    <row r="11" spans="1:24" s="3" customFormat="1" x14ac:dyDescent="0.2">
      <c r="A11" s="33" t="s">
        <v>25</v>
      </c>
      <c r="B11" s="2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2"/>
      <c r="P11" s="190">
        <v>15</v>
      </c>
      <c r="Q11" s="191"/>
      <c r="R11" s="192"/>
    </row>
    <row r="12" spans="1:24" s="3" customFormat="1" x14ac:dyDescent="0.2">
      <c r="A12" s="33" t="s">
        <v>26</v>
      </c>
      <c r="B12" s="2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2"/>
      <c r="P12" s="190">
        <v>77</v>
      </c>
      <c r="Q12" s="191"/>
      <c r="R12" s="192"/>
    </row>
    <row r="13" spans="1:24" s="3" customFormat="1" x14ac:dyDescent="0.2">
      <c r="A13" s="33" t="s">
        <v>27</v>
      </c>
      <c r="B13" s="2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2"/>
      <c r="P13" s="190">
        <v>558</v>
      </c>
      <c r="Q13" s="191"/>
      <c r="R13" s="192"/>
    </row>
    <row r="14" spans="1:24" s="56" customFormat="1" x14ac:dyDescent="0.2">
      <c r="A14" s="26" t="s">
        <v>167</v>
      </c>
      <c r="B14" s="53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5"/>
      <c r="P14" s="190">
        <v>37</v>
      </c>
      <c r="Q14" s="191"/>
      <c r="R14" s="192"/>
      <c r="W14" s="56" t="s">
        <v>17</v>
      </c>
    </row>
    <row r="15" spans="1:24" s="56" customFormat="1" x14ac:dyDescent="0.2">
      <c r="A15" s="26"/>
      <c r="B15" s="5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5"/>
      <c r="P15" s="190"/>
      <c r="Q15" s="191"/>
      <c r="R15" s="192"/>
    </row>
    <row r="16" spans="1:24" s="5" customFormat="1" x14ac:dyDescent="0.2">
      <c r="A16" s="34" t="s">
        <v>91</v>
      </c>
      <c r="B16" s="30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13"/>
      <c r="P16" s="135">
        <v>2014</v>
      </c>
      <c r="Q16" s="80">
        <v>2015</v>
      </c>
      <c r="R16" s="140">
        <v>2017</v>
      </c>
    </row>
    <row r="17" spans="1:22" x14ac:dyDescent="0.2">
      <c r="A17" s="22" t="s">
        <v>119</v>
      </c>
      <c r="B17" s="2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4"/>
      <c r="P17" s="136">
        <v>36922</v>
      </c>
      <c r="Q17" s="81">
        <v>37554</v>
      </c>
      <c r="R17" s="134">
        <v>42186</v>
      </c>
    </row>
    <row r="18" spans="1:22" x14ac:dyDescent="0.2">
      <c r="A18" s="26" t="s">
        <v>31</v>
      </c>
      <c r="B18" s="2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4"/>
      <c r="P18" s="136">
        <v>18832</v>
      </c>
      <c r="Q18" s="81">
        <v>19127</v>
      </c>
      <c r="R18" s="134">
        <v>24302</v>
      </c>
    </row>
    <row r="19" spans="1:22" x14ac:dyDescent="0.2">
      <c r="A19" s="26" t="s">
        <v>32</v>
      </c>
      <c r="B19" s="2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4"/>
      <c r="P19" s="136">
        <v>18090</v>
      </c>
      <c r="Q19" s="81">
        <v>18427</v>
      </c>
      <c r="R19" s="134">
        <v>17884</v>
      </c>
    </row>
    <row r="20" spans="1:22" x14ac:dyDescent="0.2">
      <c r="A20" s="22" t="s">
        <v>21</v>
      </c>
      <c r="B20" s="2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4"/>
      <c r="P20" s="137">
        <f>36922/3920</f>
        <v>9.4188775510204081</v>
      </c>
      <c r="Q20" s="139">
        <f>37554/3920</f>
        <v>9.5801020408163264</v>
      </c>
      <c r="R20" s="138">
        <v>10</v>
      </c>
      <c r="V20" s="4" t="s">
        <v>17</v>
      </c>
    </row>
    <row r="21" spans="1:22" x14ac:dyDescent="0.2">
      <c r="A21" s="22"/>
      <c r="B21" s="2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4"/>
      <c r="P21" s="131"/>
      <c r="Q21" s="81"/>
      <c r="R21" s="134"/>
    </row>
    <row r="22" spans="1:22" ht="15" customHeight="1" x14ac:dyDescent="0.2">
      <c r="A22" s="24" t="s">
        <v>105</v>
      </c>
      <c r="B22" s="2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4"/>
      <c r="P22" s="156">
        <v>2008</v>
      </c>
      <c r="Q22" s="157">
        <v>2012</v>
      </c>
      <c r="R22" s="157">
        <v>2017</v>
      </c>
    </row>
    <row r="23" spans="1:22" x14ac:dyDescent="0.2">
      <c r="A23" s="22" t="s">
        <v>120</v>
      </c>
      <c r="B23" s="2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4"/>
      <c r="P23" s="159">
        <v>15.8</v>
      </c>
      <c r="Q23" s="161">
        <v>10.9</v>
      </c>
      <c r="R23" s="160">
        <v>5.54</v>
      </c>
    </row>
    <row r="24" spans="1:22" x14ac:dyDescent="0.2">
      <c r="A24" s="22" t="s">
        <v>121</v>
      </c>
      <c r="B24" s="2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4"/>
      <c r="P24" s="162" t="s">
        <v>182</v>
      </c>
      <c r="Q24" s="161">
        <v>18.5</v>
      </c>
      <c r="R24" s="160">
        <v>6.7</v>
      </c>
    </row>
    <row r="25" spans="1:22" x14ac:dyDescent="0.2">
      <c r="A25" s="22"/>
      <c r="B25" s="2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4"/>
      <c r="P25" s="158"/>
      <c r="Q25" s="159"/>
      <c r="R25" s="160"/>
    </row>
    <row r="26" spans="1:22" x14ac:dyDescent="0.2">
      <c r="A26" s="28" t="s">
        <v>106</v>
      </c>
      <c r="B26" s="2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4"/>
      <c r="P26" s="158"/>
      <c r="Q26" s="159"/>
      <c r="R26" s="160"/>
    </row>
    <row r="27" spans="1:22" x14ac:dyDescent="0.2">
      <c r="A27" s="36" t="s">
        <v>35</v>
      </c>
      <c r="B27" s="2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4"/>
      <c r="P27" s="80">
        <v>2015</v>
      </c>
      <c r="Q27" s="80">
        <v>2016</v>
      </c>
      <c r="R27" s="133">
        <v>2017</v>
      </c>
    </row>
    <row r="28" spans="1:22" x14ac:dyDescent="0.2">
      <c r="A28" s="23" t="s">
        <v>4</v>
      </c>
      <c r="B28" s="2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4"/>
      <c r="P28" s="81">
        <v>2</v>
      </c>
      <c r="Q28" s="146">
        <v>2</v>
      </c>
      <c r="R28" s="81">
        <v>2</v>
      </c>
    </row>
    <row r="29" spans="1:22" x14ac:dyDescent="0.2">
      <c r="A29" s="23" t="s">
        <v>5</v>
      </c>
      <c r="B29" s="2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4"/>
      <c r="P29" s="81">
        <v>3</v>
      </c>
      <c r="Q29" s="146">
        <v>3</v>
      </c>
      <c r="R29" s="81">
        <v>4</v>
      </c>
    </row>
    <row r="30" spans="1:22" x14ac:dyDescent="0.2">
      <c r="A30" s="23" t="s">
        <v>6</v>
      </c>
      <c r="B30" s="2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4"/>
      <c r="P30" s="81">
        <v>9</v>
      </c>
      <c r="Q30" s="146">
        <v>9</v>
      </c>
      <c r="R30" s="81">
        <v>11</v>
      </c>
    </row>
    <row r="31" spans="1:22" x14ac:dyDescent="0.2">
      <c r="A31" s="26" t="s">
        <v>33</v>
      </c>
      <c r="B31" s="2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4"/>
      <c r="P31" s="81">
        <v>1</v>
      </c>
      <c r="Q31" s="146">
        <v>1</v>
      </c>
      <c r="R31" s="81">
        <v>1</v>
      </c>
    </row>
    <row r="32" spans="1:22" x14ac:dyDescent="0.2">
      <c r="A32" s="26" t="s">
        <v>34</v>
      </c>
      <c r="B32" s="2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4"/>
      <c r="P32" s="81">
        <v>8</v>
      </c>
      <c r="Q32" s="146">
        <v>9</v>
      </c>
      <c r="R32" s="81">
        <v>10</v>
      </c>
    </row>
    <row r="33" spans="1:18" x14ac:dyDescent="0.2">
      <c r="A33" s="23" t="s">
        <v>7</v>
      </c>
      <c r="B33" s="2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4"/>
      <c r="P33" s="81">
        <v>24</v>
      </c>
      <c r="Q33" s="146">
        <v>24</v>
      </c>
      <c r="R33" s="81">
        <v>24</v>
      </c>
    </row>
    <row r="34" spans="1:18" x14ac:dyDescent="0.2">
      <c r="A34" s="26" t="s">
        <v>123</v>
      </c>
      <c r="B34" s="2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4"/>
      <c r="P34" s="81">
        <v>19</v>
      </c>
      <c r="Q34" s="146">
        <v>19</v>
      </c>
      <c r="R34" s="81">
        <v>19</v>
      </c>
    </row>
    <row r="35" spans="1:18" x14ac:dyDescent="0.2">
      <c r="A35" s="26" t="s">
        <v>124</v>
      </c>
      <c r="B35" s="2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4"/>
      <c r="P35" s="81">
        <v>5</v>
      </c>
      <c r="Q35" s="146">
        <v>5</v>
      </c>
      <c r="R35" s="81">
        <v>5</v>
      </c>
    </row>
    <row r="36" spans="1:18" x14ac:dyDescent="0.2">
      <c r="A36" s="22" t="s">
        <v>126</v>
      </c>
      <c r="B36" s="2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4"/>
      <c r="P36" s="81">
        <v>6</v>
      </c>
      <c r="Q36" s="146">
        <v>6</v>
      </c>
      <c r="R36" s="81">
        <v>6</v>
      </c>
    </row>
    <row r="37" spans="1:18" x14ac:dyDescent="0.2">
      <c r="A37" s="23"/>
      <c r="B37" s="2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4"/>
      <c r="P37" s="81"/>
      <c r="Q37" s="136"/>
      <c r="R37" s="81"/>
    </row>
    <row r="38" spans="1:18" x14ac:dyDescent="0.2">
      <c r="A38" s="36" t="s">
        <v>70</v>
      </c>
      <c r="B38" s="2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4"/>
      <c r="P38" s="83">
        <v>2015</v>
      </c>
      <c r="Q38" s="80">
        <v>2016</v>
      </c>
      <c r="R38" s="84">
        <v>2017</v>
      </c>
    </row>
    <row r="39" spans="1:18" x14ac:dyDescent="0.2">
      <c r="A39" s="22" t="s">
        <v>36</v>
      </c>
      <c r="B39" s="2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4"/>
      <c r="P39" s="85">
        <v>5</v>
      </c>
      <c r="Q39" s="81">
        <v>6</v>
      </c>
      <c r="R39" s="86">
        <v>7</v>
      </c>
    </row>
    <row r="40" spans="1:18" x14ac:dyDescent="0.2">
      <c r="A40" s="22" t="s">
        <v>125</v>
      </c>
      <c r="B40" s="2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4"/>
      <c r="P40" s="85">
        <v>2</v>
      </c>
      <c r="Q40" s="81">
        <v>2</v>
      </c>
      <c r="R40" s="86">
        <v>2</v>
      </c>
    </row>
    <row r="41" spans="1:18" x14ac:dyDescent="0.2">
      <c r="A41" s="22" t="s">
        <v>168</v>
      </c>
      <c r="B41" s="2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4"/>
      <c r="P41" s="85">
        <v>4</v>
      </c>
      <c r="Q41" s="81">
        <v>5</v>
      </c>
      <c r="R41" s="86">
        <v>6</v>
      </c>
    </row>
    <row r="42" spans="1:18" x14ac:dyDescent="0.2">
      <c r="A42" s="22" t="s">
        <v>37</v>
      </c>
      <c r="B42" s="2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4"/>
      <c r="P42" s="131">
        <v>26</v>
      </c>
      <c r="Q42" s="81">
        <v>26</v>
      </c>
      <c r="R42" s="132">
        <v>32</v>
      </c>
    </row>
    <row r="43" spans="1:18" x14ac:dyDescent="0.2">
      <c r="A43" s="22" t="s">
        <v>39</v>
      </c>
      <c r="B43" s="2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4"/>
      <c r="P43" s="85">
        <v>13</v>
      </c>
      <c r="Q43" s="81">
        <v>13</v>
      </c>
      <c r="R43" s="86">
        <v>8</v>
      </c>
    </row>
    <row r="44" spans="1:18" x14ac:dyDescent="0.2">
      <c r="A44" s="22" t="s">
        <v>17</v>
      </c>
      <c r="B44" s="2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4"/>
      <c r="P44" s="85"/>
      <c r="Q44" s="81"/>
      <c r="R44" s="86"/>
    </row>
    <row r="45" spans="1:18" x14ac:dyDescent="0.2">
      <c r="A45" s="60" t="s">
        <v>71</v>
      </c>
      <c r="B45" s="2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4"/>
      <c r="P45" s="83">
        <v>2015</v>
      </c>
      <c r="Q45" s="80">
        <v>2016</v>
      </c>
      <c r="R45" s="84">
        <v>2017</v>
      </c>
    </row>
    <row r="46" spans="1:18" x14ac:dyDescent="0.2">
      <c r="A46" s="23" t="s">
        <v>1</v>
      </c>
      <c r="B46" s="2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4"/>
      <c r="P46" s="163">
        <v>3.67</v>
      </c>
      <c r="Q46" s="139">
        <v>6.14</v>
      </c>
      <c r="R46" s="164">
        <v>33.700000000000003</v>
      </c>
    </row>
    <row r="47" spans="1:18" x14ac:dyDescent="0.2">
      <c r="A47" s="23" t="s">
        <v>2</v>
      </c>
      <c r="B47" s="2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4"/>
      <c r="P47" s="163">
        <v>16.7</v>
      </c>
      <c r="Q47" s="139">
        <v>16.7</v>
      </c>
      <c r="R47" s="164">
        <v>16.899999999999999</v>
      </c>
    </row>
    <row r="48" spans="1:18" x14ac:dyDescent="0.2">
      <c r="A48" s="23" t="s">
        <v>3</v>
      </c>
      <c r="B48" s="2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4"/>
      <c r="P48" s="163">
        <v>4.5</v>
      </c>
      <c r="Q48" s="139">
        <v>4.16</v>
      </c>
      <c r="R48" s="164">
        <v>8.1</v>
      </c>
    </row>
    <row r="49" spans="1:19" x14ac:dyDescent="0.2">
      <c r="A49" s="23" t="s">
        <v>127</v>
      </c>
      <c r="B49" s="2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4"/>
      <c r="P49" s="165">
        <v>9.0500000000000007</v>
      </c>
      <c r="Q49" s="139">
        <v>9.52</v>
      </c>
      <c r="R49" s="166">
        <v>18.8202</v>
      </c>
    </row>
    <row r="50" spans="1:19" x14ac:dyDescent="0.2">
      <c r="A50" s="22" t="s">
        <v>44</v>
      </c>
      <c r="B50" s="2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4"/>
      <c r="P50" s="165">
        <f>5/516</f>
        <v>9.6899224806201549E-3</v>
      </c>
      <c r="Q50" s="139">
        <f>6/516</f>
        <v>1.1627906976744186E-2</v>
      </c>
      <c r="R50" s="166">
        <f>7/556</f>
        <v>1.2589928057553957E-2</v>
      </c>
    </row>
    <row r="51" spans="1:19" s="37" customFormat="1" x14ac:dyDescent="0.2">
      <c r="A51" s="32" t="s">
        <v>45</v>
      </c>
      <c r="B51" s="66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4"/>
      <c r="P51" s="165">
        <v>94.5</v>
      </c>
      <c r="Q51" s="139">
        <v>94.9</v>
      </c>
      <c r="R51" s="166">
        <v>98.5</v>
      </c>
    </row>
    <row r="52" spans="1:19" x14ac:dyDescent="0.2">
      <c r="A52" s="23" t="s">
        <v>9</v>
      </c>
      <c r="B52" s="2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4"/>
      <c r="P52" s="167" t="s">
        <v>182</v>
      </c>
      <c r="Q52" s="151" t="s">
        <v>182</v>
      </c>
      <c r="R52" s="168">
        <v>85.14</v>
      </c>
    </row>
    <row r="53" spans="1:19" x14ac:dyDescent="0.2">
      <c r="A53" s="22"/>
      <c r="B53" s="2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4"/>
      <c r="P53" s="85"/>
      <c r="Q53" s="81"/>
      <c r="R53" s="86"/>
    </row>
    <row r="54" spans="1:19" x14ac:dyDescent="0.2">
      <c r="A54" s="36" t="s">
        <v>8</v>
      </c>
      <c r="B54" s="2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4"/>
      <c r="P54" s="80">
        <v>2015</v>
      </c>
      <c r="Q54" s="80">
        <v>2016</v>
      </c>
      <c r="R54" s="133">
        <v>2017</v>
      </c>
      <c r="S54" s="4" t="s">
        <v>180</v>
      </c>
    </row>
    <row r="55" spans="1:19" x14ac:dyDescent="0.2">
      <c r="A55" s="23" t="s">
        <v>128</v>
      </c>
      <c r="B55" s="2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4"/>
      <c r="P55" s="139">
        <v>94.9</v>
      </c>
      <c r="Q55" s="139">
        <v>99</v>
      </c>
      <c r="R55" s="138">
        <f>6060/6273*100</f>
        <v>96.604495456719278</v>
      </c>
    </row>
    <row r="56" spans="1:19" x14ac:dyDescent="0.2">
      <c r="A56" s="23" t="s">
        <v>129</v>
      </c>
      <c r="B56" s="2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4"/>
      <c r="P56" s="139">
        <v>93.6</v>
      </c>
      <c r="Q56" s="151">
        <f>3510/4108*100</f>
        <v>85.443037974683548</v>
      </c>
      <c r="R56" s="169">
        <v>97.6</v>
      </c>
    </row>
    <row r="57" spans="1:19" x14ac:dyDescent="0.2">
      <c r="A57" s="23" t="s">
        <v>16</v>
      </c>
      <c r="B57" s="2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4"/>
      <c r="P57" s="139">
        <v>95.7</v>
      </c>
      <c r="Q57" s="139">
        <v>97.2</v>
      </c>
      <c r="R57" s="138">
        <v>93.3</v>
      </c>
    </row>
    <row r="58" spans="1:19" x14ac:dyDescent="0.2">
      <c r="A58" s="74"/>
      <c r="B58" s="75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9"/>
      <c r="P58" s="85"/>
      <c r="Q58" s="81"/>
      <c r="R58" s="86"/>
    </row>
    <row r="59" spans="1:19" x14ac:dyDescent="0.2">
      <c r="A59" s="67" t="s">
        <v>107</v>
      </c>
      <c r="B59" s="76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50"/>
      <c r="P59" s="85"/>
      <c r="Q59" s="81"/>
      <c r="R59" s="86"/>
    </row>
    <row r="60" spans="1:19" x14ac:dyDescent="0.2">
      <c r="A60" s="57" t="s">
        <v>172</v>
      </c>
      <c r="B60" s="2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/>
      <c r="P60" s="135">
        <v>2015</v>
      </c>
      <c r="Q60" s="80">
        <v>2016</v>
      </c>
      <c r="R60" s="133">
        <v>2017</v>
      </c>
    </row>
    <row r="61" spans="1:19" x14ac:dyDescent="0.2">
      <c r="A61" s="61" t="s">
        <v>68</v>
      </c>
      <c r="B61" s="2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4"/>
      <c r="P61" s="136">
        <v>0</v>
      </c>
      <c r="Q61" s="81">
        <v>0</v>
      </c>
      <c r="R61" s="134">
        <v>0</v>
      </c>
    </row>
    <row r="62" spans="1:19" x14ac:dyDescent="0.2">
      <c r="A62" s="61" t="s">
        <v>131</v>
      </c>
      <c r="B62" s="2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4"/>
      <c r="P62" s="136">
        <v>2</v>
      </c>
      <c r="Q62" s="81">
        <v>2</v>
      </c>
      <c r="R62" s="134">
        <v>2</v>
      </c>
    </row>
    <row r="63" spans="1:19" x14ac:dyDescent="0.2">
      <c r="A63" s="61" t="s">
        <v>46</v>
      </c>
      <c r="B63" s="2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4"/>
      <c r="P63" s="136">
        <v>2</v>
      </c>
      <c r="Q63" s="81">
        <v>1</v>
      </c>
      <c r="R63" s="134">
        <v>1</v>
      </c>
    </row>
    <row r="64" spans="1:19" x14ac:dyDescent="0.2">
      <c r="A64" s="61" t="s">
        <v>47</v>
      </c>
      <c r="B64" s="2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4"/>
      <c r="P64" s="136">
        <v>2</v>
      </c>
      <c r="Q64" s="81">
        <v>0</v>
      </c>
      <c r="R64" s="134">
        <v>0</v>
      </c>
    </row>
    <row r="65" spans="1:18" x14ac:dyDescent="0.2">
      <c r="A65" s="61" t="s">
        <v>48</v>
      </c>
      <c r="B65" s="2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4"/>
      <c r="P65" s="136">
        <v>1</v>
      </c>
      <c r="Q65" s="81">
        <v>1</v>
      </c>
      <c r="R65" s="134">
        <v>1</v>
      </c>
    </row>
    <row r="66" spans="1:18" x14ac:dyDescent="0.2">
      <c r="A66" s="61" t="s">
        <v>49</v>
      </c>
      <c r="B66" s="2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4"/>
      <c r="P66" s="136">
        <v>20</v>
      </c>
      <c r="Q66" s="81">
        <v>20</v>
      </c>
      <c r="R66" s="134">
        <v>17</v>
      </c>
    </row>
    <row r="67" spans="1:18" ht="15" customHeight="1" x14ac:dyDescent="0.2">
      <c r="A67" s="22" t="s">
        <v>69</v>
      </c>
      <c r="B67" s="2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4"/>
      <c r="P67" s="136">
        <v>8</v>
      </c>
      <c r="Q67" s="81">
        <v>8</v>
      </c>
      <c r="R67" s="134">
        <v>8</v>
      </c>
    </row>
    <row r="68" spans="1:18" x14ac:dyDescent="0.2">
      <c r="A68" s="22" t="s">
        <v>73</v>
      </c>
      <c r="B68" s="2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4"/>
      <c r="P68" s="136">
        <v>39</v>
      </c>
      <c r="Q68" s="81">
        <v>23</v>
      </c>
      <c r="R68" s="134">
        <v>23</v>
      </c>
    </row>
    <row r="69" spans="1:18" x14ac:dyDescent="0.2">
      <c r="A69" s="22" t="s">
        <v>67</v>
      </c>
      <c r="B69" s="2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4"/>
      <c r="P69" s="136">
        <v>9</v>
      </c>
      <c r="Q69" s="81">
        <v>9</v>
      </c>
      <c r="R69" s="134">
        <v>9</v>
      </c>
    </row>
    <row r="70" spans="1:18" ht="28.5" x14ac:dyDescent="0.2">
      <c r="A70" s="23" t="s">
        <v>113</v>
      </c>
      <c r="B70" s="2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4"/>
      <c r="P70" s="136">
        <v>1</v>
      </c>
      <c r="Q70" s="81">
        <v>1</v>
      </c>
      <c r="R70" s="134">
        <v>1</v>
      </c>
    </row>
    <row r="71" spans="1:18" x14ac:dyDescent="0.2">
      <c r="A71" s="23"/>
      <c r="B71" s="2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4"/>
      <c r="P71" s="131"/>
      <c r="Q71" s="81"/>
      <c r="R71" s="134"/>
    </row>
    <row r="72" spans="1:18" s="19" customFormat="1" ht="14.25" x14ac:dyDescent="0.2">
      <c r="A72" s="36" t="s">
        <v>134</v>
      </c>
      <c r="B72" s="31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8"/>
      <c r="P72" s="135">
        <v>2015</v>
      </c>
      <c r="Q72" s="80">
        <v>2016</v>
      </c>
      <c r="R72" s="133">
        <v>2017</v>
      </c>
    </row>
    <row r="73" spans="1:18" x14ac:dyDescent="0.2">
      <c r="A73" s="23" t="s">
        <v>72</v>
      </c>
      <c r="B73" s="2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4"/>
      <c r="P73" s="136">
        <v>8215</v>
      </c>
      <c r="Q73" s="81">
        <v>8208</v>
      </c>
      <c r="R73" s="134">
        <v>8343</v>
      </c>
    </row>
    <row r="74" spans="1:18" x14ac:dyDescent="0.2">
      <c r="A74" s="26" t="s">
        <v>51</v>
      </c>
      <c r="B74" s="2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4"/>
      <c r="P74" s="136">
        <v>3882</v>
      </c>
      <c r="Q74" s="81">
        <v>4308</v>
      </c>
      <c r="R74" s="134">
        <v>4001</v>
      </c>
    </row>
    <row r="75" spans="1:18" x14ac:dyDescent="0.2">
      <c r="A75" s="26" t="s">
        <v>32</v>
      </c>
      <c r="B75" s="2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4"/>
      <c r="P75" s="136">
        <v>4333</v>
      </c>
      <c r="Q75" s="81">
        <v>3900</v>
      </c>
      <c r="R75" s="134">
        <f>R73-R74</f>
        <v>4342</v>
      </c>
    </row>
    <row r="76" spans="1:18" x14ac:dyDescent="0.2">
      <c r="A76" s="23" t="s">
        <v>74</v>
      </c>
      <c r="B76" s="2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4"/>
      <c r="P76" s="136">
        <v>355</v>
      </c>
      <c r="Q76" s="81">
        <v>387</v>
      </c>
      <c r="R76" s="134">
        <v>394</v>
      </c>
    </row>
    <row r="77" spans="1:18" x14ac:dyDescent="0.2">
      <c r="A77" s="26" t="s">
        <v>51</v>
      </c>
      <c r="B77" s="2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4"/>
      <c r="P77" s="136">
        <v>194</v>
      </c>
      <c r="Q77" s="81">
        <v>220</v>
      </c>
      <c r="R77" s="134">
        <v>218</v>
      </c>
    </row>
    <row r="78" spans="1:18" x14ac:dyDescent="0.2">
      <c r="A78" s="26" t="s">
        <v>32</v>
      </c>
      <c r="B78" s="2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4"/>
      <c r="P78" s="136">
        <v>160</v>
      </c>
      <c r="Q78" s="81">
        <v>167</v>
      </c>
      <c r="R78" s="134">
        <f>R76-R77</f>
        <v>176</v>
      </c>
    </row>
    <row r="79" spans="1:18" x14ac:dyDescent="0.2">
      <c r="A79" s="22" t="s">
        <v>133</v>
      </c>
      <c r="B79" s="2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4"/>
      <c r="P79" s="137">
        <f t="shared" ref="P79" si="0">P73/P76</f>
        <v>23.140845070422536</v>
      </c>
      <c r="Q79" s="139">
        <v>21.2</v>
      </c>
      <c r="R79" s="139">
        <f>R73/R76</f>
        <v>21.175126903553299</v>
      </c>
    </row>
    <row r="80" spans="1:18" x14ac:dyDescent="0.2">
      <c r="A80" s="22" t="s">
        <v>50</v>
      </c>
      <c r="B80" s="2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4"/>
      <c r="P80" s="136">
        <v>39</v>
      </c>
      <c r="Q80" s="81">
        <v>24</v>
      </c>
      <c r="R80" s="132">
        <v>23</v>
      </c>
    </row>
    <row r="81" spans="1:18" x14ac:dyDescent="0.2">
      <c r="A81" s="26" t="s">
        <v>51</v>
      </c>
      <c r="B81" s="2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4"/>
      <c r="P81" s="136">
        <v>13</v>
      </c>
      <c r="Q81" s="81">
        <v>8</v>
      </c>
      <c r="R81" s="132">
        <v>10</v>
      </c>
    </row>
    <row r="82" spans="1:18" x14ac:dyDescent="0.2">
      <c r="A82" s="26" t="s">
        <v>32</v>
      </c>
      <c r="B82" s="2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4"/>
      <c r="P82" s="81">
        <v>26</v>
      </c>
      <c r="Q82" s="81">
        <v>16</v>
      </c>
      <c r="R82" s="81">
        <v>17</v>
      </c>
    </row>
    <row r="83" spans="1:18" x14ac:dyDescent="0.2">
      <c r="A83" s="22" t="s">
        <v>75</v>
      </c>
      <c r="B83" s="2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4"/>
      <c r="P83" s="81">
        <v>496</v>
      </c>
      <c r="Q83" s="81">
        <v>315</v>
      </c>
      <c r="R83" s="81">
        <v>303</v>
      </c>
    </row>
    <row r="84" spans="1:18" x14ac:dyDescent="0.2">
      <c r="A84" s="26" t="s">
        <v>51</v>
      </c>
      <c r="B84" s="2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4"/>
      <c r="P84" s="81">
        <v>110</v>
      </c>
      <c r="Q84" s="81">
        <v>94</v>
      </c>
      <c r="R84" s="81">
        <v>75</v>
      </c>
    </row>
    <row r="85" spans="1:18" x14ac:dyDescent="0.2">
      <c r="A85" s="26" t="s">
        <v>32</v>
      </c>
      <c r="B85" s="2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4"/>
      <c r="P85" s="81">
        <v>386</v>
      </c>
      <c r="Q85" s="81">
        <v>221</v>
      </c>
      <c r="R85" s="81">
        <v>228</v>
      </c>
    </row>
    <row r="86" spans="1:18" x14ac:dyDescent="0.2">
      <c r="A86" s="25"/>
      <c r="B86" s="2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4"/>
      <c r="P86" s="85"/>
      <c r="Q86" s="81"/>
      <c r="R86" s="86"/>
    </row>
    <row r="87" spans="1:18" x14ac:dyDescent="0.2">
      <c r="A87" s="24" t="s">
        <v>108</v>
      </c>
      <c r="B87" s="2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4"/>
      <c r="P87" s="85"/>
      <c r="Q87" s="81"/>
      <c r="R87" s="86"/>
    </row>
    <row r="88" spans="1:18" x14ac:dyDescent="0.2">
      <c r="A88" s="36" t="s">
        <v>140</v>
      </c>
      <c r="B88" s="2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4"/>
      <c r="P88" s="135">
        <v>2015</v>
      </c>
      <c r="Q88" s="80">
        <v>2016</v>
      </c>
      <c r="R88" s="133">
        <v>2017</v>
      </c>
    </row>
    <row r="89" spans="1:18" x14ac:dyDescent="0.2">
      <c r="A89" s="22" t="s">
        <v>135</v>
      </c>
      <c r="B89" s="2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4"/>
      <c r="P89" s="136">
        <v>4767</v>
      </c>
      <c r="Q89" s="81">
        <v>4476</v>
      </c>
      <c r="R89" s="134">
        <v>7180</v>
      </c>
    </row>
    <row r="90" spans="1:18" x14ac:dyDescent="0.2">
      <c r="A90" s="22" t="s">
        <v>136</v>
      </c>
      <c r="B90" s="2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4"/>
      <c r="P90" s="136">
        <f>4941+482</f>
        <v>5423</v>
      </c>
      <c r="Q90" s="81">
        <f>5141+684</f>
        <v>5825</v>
      </c>
      <c r="R90" s="134">
        <v>5070</v>
      </c>
    </row>
    <row r="91" spans="1:18" x14ac:dyDescent="0.2">
      <c r="A91" s="22" t="s">
        <v>137</v>
      </c>
      <c r="B91" s="2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4"/>
      <c r="P91" s="141">
        <v>26.9</v>
      </c>
      <c r="Q91" s="148">
        <v>26.9</v>
      </c>
      <c r="R91" s="145">
        <v>26.9</v>
      </c>
    </row>
    <row r="92" spans="1:18" x14ac:dyDescent="0.2">
      <c r="A92" s="22" t="s">
        <v>54</v>
      </c>
      <c r="B92" s="2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4"/>
      <c r="P92" s="136">
        <v>339</v>
      </c>
      <c r="Q92" s="81">
        <v>426</v>
      </c>
      <c r="R92" s="134">
        <v>430</v>
      </c>
    </row>
    <row r="93" spans="1:18" x14ac:dyDescent="0.2">
      <c r="A93" s="26" t="s">
        <v>52</v>
      </c>
      <c r="B93" s="2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4"/>
      <c r="P93" s="136">
        <v>99</v>
      </c>
      <c r="Q93" s="81">
        <v>99</v>
      </c>
      <c r="R93" s="134">
        <v>99</v>
      </c>
    </row>
    <row r="94" spans="1:18" x14ac:dyDescent="0.2">
      <c r="A94" s="26" t="s">
        <v>53</v>
      </c>
      <c r="B94" s="2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4"/>
      <c r="P94" s="136">
        <v>2</v>
      </c>
      <c r="Q94" s="81">
        <v>2</v>
      </c>
      <c r="R94" s="134">
        <v>2</v>
      </c>
    </row>
    <row r="95" spans="1:18" x14ac:dyDescent="0.2">
      <c r="A95" s="22" t="s">
        <v>55</v>
      </c>
      <c r="B95" s="2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4"/>
      <c r="P95" s="136">
        <v>449</v>
      </c>
      <c r="Q95" s="81">
        <v>388</v>
      </c>
      <c r="R95" s="134">
        <v>388</v>
      </c>
    </row>
    <row r="96" spans="1:18" x14ac:dyDescent="0.2">
      <c r="A96" s="22" t="s">
        <v>10</v>
      </c>
      <c r="B96" s="2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4"/>
      <c r="P96" s="136">
        <v>14</v>
      </c>
      <c r="Q96" s="81">
        <v>14</v>
      </c>
      <c r="R96" s="134">
        <v>14</v>
      </c>
    </row>
    <row r="97" spans="1:18" x14ac:dyDescent="0.2">
      <c r="A97" s="22" t="s">
        <v>11</v>
      </c>
      <c r="B97" s="2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4"/>
      <c r="P97" s="136">
        <v>0</v>
      </c>
      <c r="Q97" s="81">
        <v>0</v>
      </c>
      <c r="R97" s="134">
        <v>0</v>
      </c>
    </row>
    <row r="98" spans="1:18" x14ac:dyDescent="0.2">
      <c r="A98" s="22" t="s">
        <v>138</v>
      </c>
      <c r="B98" s="2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4"/>
      <c r="P98" s="141">
        <v>12</v>
      </c>
      <c r="Q98" s="81">
        <v>45</v>
      </c>
      <c r="R98" s="134">
        <v>45</v>
      </c>
    </row>
    <row r="99" spans="1:18" x14ac:dyDescent="0.2">
      <c r="A99" s="22" t="s">
        <v>139</v>
      </c>
      <c r="B99" s="2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4"/>
      <c r="P99" s="141">
        <v>87.4</v>
      </c>
      <c r="Q99" s="139">
        <v>79.930000000000007</v>
      </c>
      <c r="R99" s="138">
        <v>104.3</v>
      </c>
    </row>
    <row r="100" spans="1:18" x14ac:dyDescent="0.2">
      <c r="A100" s="22" t="s">
        <v>144</v>
      </c>
      <c r="B100" s="2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4"/>
      <c r="P100" s="136">
        <v>2</v>
      </c>
      <c r="Q100" s="81">
        <v>10</v>
      </c>
      <c r="R100" s="134">
        <v>13</v>
      </c>
    </row>
    <row r="101" spans="1:18" x14ac:dyDescent="0.2">
      <c r="A101" s="23"/>
      <c r="B101" s="2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4"/>
      <c r="P101" s="131"/>
      <c r="Q101" s="81"/>
      <c r="R101" s="134"/>
    </row>
    <row r="102" spans="1:18" x14ac:dyDescent="0.2">
      <c r="A102" s="36" t="s">
        <v>93</v>
      </c>
      <c r="B102" s="2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4"/>
      <c r="P102" s="142">
        <v>2015</v>
      </c>
      <c r="Q102" s="80">
        <v>2016</v>
      </c>
      <c r="R102" s="133">
        <v>2017</v>
      </c>
    </row>
    <row r="103" spans="1:18" x14ac:dyDescent="0.2">
      <c r="A103" s="23" t="s">
        <v>92</v>
      </c>
      <c r="B103" s="2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4"/>
      <c r="P103" s="131">
        <v>14</v>
      </c>
      <c r="Q103" s="81">
        <v>14</v>
      </c>
      <c r="R103" s="134">
        <v>14</v>
      </c>
    </row>
    <row r="104" spans="1:18" x14ac:dyDescent="0.2">
      <c r="A104" s="23"/>
      <c r="B104" s="2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4"/>
      <c r="P104" s="131"/>
      <c r="Q104" s="81"/>
      <c r="R104" s="134"/>
    </row>
    <row r="105" spans="1:18" x14ac:dyDescent="0.2">
      <c r="A105" s="36" t="s">
        <v>104</v>
      </c>
      <c r="B105" s="2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4"/>
      <c r="P105" s="135">
        <v>2015</v>
      </c>
      <c r="Q105" s="80">
        <v>2016</v>
      </c>
      <c r="R105" s="133">
        <v>2017</v>
      </c>
    </row>
    <row r="106" spans="1:18" x14ac:dyDescent="0.2">
      <c r="A106" s="23" t="s">
        <v>12</v>
      </c>
      <c r="B106" s="2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4"/>
      <c r="P106" s="136">
        <v>1</v>
      </c>
      <c r="Q106" s="81">
        <v>1</v>
      </c>
      <c r="R106" s="134">
        <v>1</v>
      </c>
    </row>
    <row r="107" spans="1:18" x14ac:dyDescent="0.2">
      <c r="A107" s="23" t="s">
        <v>13</v>
      </c>
      <c r="B107" s="2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4"/>
      <c r="P107" s="136">
        <v>14</v>
      </c>
      <c r="Q107" s="81">
        <v>14</v>
      </c>
      <c r="R107" s="134">
        <v>14</v>
      </c>
    </row>
    <row r="108" spans="1:18" x14ac:dyDescent="0.2">
      <c r="A108" s="23" t="s">
        <v>56</v>
      </c>
      <c r="B108" s="2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4"/>
      <c r="P108" s="136">
        <v>0</v>
      </c>
      <c r="Q108" s="81">
        <v>0</v>
      </c>
      <c r="R108" s="134">
        <v>0</v>
      </c>
    </row>
    <row r="109" spans="1:18" x14ac:dyDescent="0.2">
      <c r="A109" s="23" t="s">
        <v>141</v>
      </c>
      <c r="B109" s="75"/>
      <c r="C109" s="73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73"/>
      <c r="O109" s="79"/>
      <c r="P109" s="136">
        <v>4</v>
      </c>
      <c r="Q109" s="81">
        <v>13</v>
      </c>
      <c r="R109" s="134">
        <v>13</v>
      </c>
    </row>
    <row r="110" spans="1:18" x14ac:dyDescent="0.2">
      <c r="A110" s="23" t="s">
        <v>142</v>
      </c>
      <c r="B110" s="129"/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90"/>
      <c r="P110" s="136">
        <v>19</v>
      </c>
      <c r="Q110" s="81">
        <v>41</v>
      </c>
      <c r="R110" s="134">
        <v>41</v>
      </c>
    </row>
    <row r="111" spans="1:18" x14ac:dyDescent="0.2">
      <c r="A111" s="23" t="s">
        <v>61</v>
      </c>
      <c r="B111" s="129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  <c r="O111" s="90"/>
      <c r="P111" s="136">
        <v>3</v>
      </c>
      <c r="Q111" s="81">
        <v>3</v>
      </c>
      <c r="R111" s="134">
        <v>3</v>
      </c>
    </row>
    <row r="112" spans="1:18" x14ac:dyDescent="0.2">
      <c r="A112" s="23" t="s">
        <v>143</v>
      </c>
      <c r="B112" s="76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50"/>
      <c r="P112" s="136">
        <v>26</v>
      </c>
      <c r="Q112" s="81">
        <v>24</v>
      </c>
      <c r="R112" s="134">
        <v>24</v>
      </c>
    </row>
    <row r="113" spans="1:18" x14ac:dyDescent="0.2">
      <c r="A113" s="130"/>
      <c r="B113" s="2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4"/>
      <c r="P113" s="131"/>
      <c r="Q113" s="81"/>
      <c r="R113" s="134"/>
    </row>
    <row r="114" spans="1:18" x14ac:dyDescent="0.2">
      <c r="A114" s="36" t="s">
        <v>146</v>
      </c>
      <c r="B114" s="2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4"/>
      <c r="P114" s="135">
        <v>2015</v>
      </c>
      <c r="Q114" s="80">
        <v>2016</v>
      </c>
      <c r="R114" s="133">
        <v>2017</v>
      </c>
    </row>
    <row r="115" spans="1:18" x14ac:dyDescent="0.2">
      <c r="A115" s="23" t="s">
        <v>14</v>
      </c>
      <c r="B115" s="2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4"/>
      <c r="P115" s="136">
        <v>1</v>
      </c>
      <c r="Q115" s="81">
        <v>1</v>
      </c>
      <c r="R115" s="134">
        <v>1</v>
      </c>
    </row>
    <row r="116" spans="1:18" x14ac:dyDescent="0.2">
      <c r="A116" s="22" t="s">
        <v>22</v>
      </c>
      <c r="B116" s="2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4"/>
      <c r="P116" s="136">
        <v>2</v>
      </c>
      <c r="Q116" s="81">
        <v>4</v>
      </c>
      <c r="R116" s="134">
        <v>4</v>
      </c>
    </row>
    <row r="117" spans="1:18" x14ac:dyDescent="0.2">
      <c r="A117" s="23" t="s">
        <v>15</v>
      </c>
      <c r="B117" s="2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4"/>
      <c r="P117" s="136">
        <v>7</v>
      </c>
      <c r="Q117" s="81">
        <v>7</v>
      </c>
      <c r="R117" s="134">
        <v>7</v>
      </c>
    </row>
    <row r="118" spans="1:18" x14ac:dyDescent="0.2">
      <c r="A118" s="22" t="s">
        <v>176</v>
      </c>
      <c r="B118" s="2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4"/>
      <c r="P118" s="137">
        <v>12308.32</v>
      </c>
      <c r="Q118" s="81">
        <v>14479.5</v>
      </c>
      <c r="R118" s="138">
        <v>15189.3</v>
      </c>
    </row>
    <row r="119" spans="1:18" x14ac:dyDescent="0.2">
      <c r="A119" s="22" t="s">
        <v>145</v>
      </c>
      <c r="B119" s="2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4"/>
      <c r="P119" s="136">
        <v>3</v>
      </c>
      <c r="Q119" s="81">
        <v>3</v>
      </c>
      <c r="R119" s="134">
        <v>3</v>
      </c>
    </row>
    <row r="120" spans="1:18" x14ac:dyDescent="0.2">
      <c r="A120" s="23" t="s">
        <v>77</v>
      </c>
      <c r="B120" s="2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4"/>
      <c r="P120" s="137">
        <v>70.28</v>
      </c>
      <c r="Q120" s="139">
        <v>70.28</v>
      </c>
      <c r="R120" s="138">
        <v>70.28</v>
      </c>
    </row>
    <row r="121" spans="1:18" x14ac:dyDescent="0.2">
      <c r="A121" s="22" t="s">
        <v>177</v>
      </c>
      <c r="B121" s="2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4"/>
      <c r="P121" s="134">
        <v>9951</v>
      </c>
      <c r="Q121" s="134">
        <v>9951</v>
      </c>
      <c r="R121" s="134">
        <v>9951</v>
      </c>
    </row>
    <row r="122" spans="1:18" x14ac:dyDescent="0.2">
      <c r="A122" s="25" t="s">
        <v>17</v>
      </c>
      <c r="B122" s="2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4"/>
      <c r="P122" s="131"/>
      <c r="Q122" s="81"/>
      <c r="R122" s="134"/>
    </row>
    <row r="123" spans="1:18" x14ac:dyDescent="0.2">
      <c r="A123" s="24" t="s">
        <v>109</v>
      </c>
      <c r="B123" s="2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4"/>
      <c r="P123" s="135">
        <v>2015</v>
      </c>
      <c r="Q123" s="80">
        <v>2016</v>
      </c>
      <c r="R123" s="140">
        <v>2017</v>
      </c>
    </row>
    <row r="124" spans="1:18" x14ac:dyDescent="0.2">
      <c r="A124" s="22" t="s">
        <v>148</v>
      </c>
      <c r="B124" s="2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4"/>
      <c r="P124" s="81">
        <v>24228</v>
      </c>
      <c r="Q124" s="147">
        <v>24983</v>
      </c>
      <c r="R124" s="148">
        <v>26622</v>
      </c>
    </row>
    <row r="125" spans="1:18" x14ac:dyDescent="0.2">
      <c r="A125" s="22" t="s">
        <v>94</v>
      </c>
      <c r="B125" s="2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4"/>
      <c r="P125" s="81">
        <f>P124-P126</f>
        <v>12172</v>
      </c>
      <c r="Q125" s="147">
        <v>10790</v>
      </c>
      <c r="R125" s="148">
        <v>15041</v>
      </c>
    </row>
    <row r="126" spans="1:18" x14ac:dyDescent="0.2">
      <c r="A126" s="22" t="s">
        <v>95</v>
      </c>
      <c r="B126" s="2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4"/>
      <c r="P126" s="81">
        <v>12056</v>
      </c>
      <c r="Q126" s="147">
        <f>Q124-Q125</f>
        <v>14193</v>
      </c>
      <c r="R126" s="148">
        <f>R124-R125</f>
        <v>11581</v>
      </c>
    </row>
    <row r="127" spans="1:18" x14ac:dyDescent="0.2">
      <c r="A127" s="22" t="s">
        <v>100</v>
      </c>
      <c r="B127" s="2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4"/>
      <c r="P127" s="81">
        <v>1000</v>
      </c>
      <c r="Q127" s="147">
        <v>33</v>
      </c>
      <c r="R127" s="148">
        <v>358</v>
      </c>
    </row>
    <row r="128" spans="1:18" x14ac:dyDescent="0.2">
      <c r="A128" s="22" t="s">
        <v>80</v>
      </c>
      <c r="B128" s="2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4"/>
      <c r="P128" s="81">
        <v>85.1</v>
      </c>
      <c r="Q128" s="155">
        <f>29109/37552*100</f>
        <v>77.51651043885812</v>
      </c>
      <c r="R128" s="151">
        <f>26372/35928*100</f>
        <v>73.402360276107771</v>
      </c>
    </row>
    <row r="129" spans="1:18" x14ac:dyDescent="0.2">
      <c r="A129" s="22" t="s">
        <v>78</v>
      </c>
      <c r="B129" s="2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4"/>
      <c r="P129" s="139">
        <f>1000/24228*100</f>
        <v>4.127455836222552</v>
      </c>
      <c r="Q129" s="147">
        <v>0.1</v>
      </c>
      <c r="R129" s="148">
        <v>1.5</v>
      </c>
    </row>
    <row r="130" spans="1:18" x14ac:dyDescent="0.2">
      <c r="A130" s="22" t="s">
        <v>79</v>
      </c>
      <c r="B130" s="2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4"/>
      <c r="P130" s="139">
        <f>24228/37554*100</f>
        <v>64.515098258507749</v>
      </c>
      <c r="Q130" s="147">
        <v>65.400000000000006</v>
      </c>
      <c r="R130" s="148">
        <v>74.099999999999994</v>
      </c>
    </row>
    <row r="131" spans="1:18" x14ac:dyDescent="0.2">
      <c r="A131" s="22"/>
      <c r="B131" s="2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4"/>
      <c r="P131" s="131"/>
      <c r="Q131" s="81"/>
      <c r="R131" s="134"/>
    </row>
    <row r="132" spans="1:18" x14ac:dyDescent="0.2">
      <c r="A132" s="24" t="s">
        <v>110</v>
      </c>
      <c r="B132" s="2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4"/>
      <c r="P132" s="80">
        <v>2015</v>
      </c>
      <c r="Q132" s="149">
        <v>2016</v>
      </c>
      <c r="R132" s="80">
        <v>2017</v>
      </c>
    </row>
    <row r="133" spans="1:18" x14ac:dyDescent="0.2">
      <c r="A133" s="23" t="s">
        <v>81</v>
      </c>
      <c r="B133" s="2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4"/>
      <c r="P133" s="154">
        <f>SUM(P134:P137)</f>
        <v>491.5</v>
      </c>
      <c r="Q133" s="81">
        <f t="shared" ref="Q133" si="1">SUM(Q134:Q137)</f>
        <v>621.36</v>
      </c>
      <c r="R133" s="81">
        <f>SUM(R134:R137)</f>
        <v>812.2</v>
      </c>
    </row>
    <row r="134" spans="1:18" x14ac:dyDescent="0.2">
      <c r="A134" s="26" t="s">
        <v>82</v>
      </c>
      <c r="B134" s="2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4"/>
      <c r="P134" s="81">
        <v>110.8</v>
      </c>
      <c r="Q134" s="146">
        <v>110.8</v>
      </c>
      <c r="R134" s="81">
        <v>110.8</v>
      </c>
    </row>
    <row r="135" spans="1:18" x14ac:dyDescent="0.2">
      <c r="A135" s="26" t="s">
        <v>83</v>
      </c>
      <c r="B135" s="2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4"/>
      <c r="P135" s="81">
        <v>8.5</v>
      </c>
      <c r="Q135" s="146">
        <v>8.5</v>
      </c>
      <c r="R135" s="81">
        <v>8.5</v>
      </c>
    </row>
    <row r="136" spans="1:18" x14ac:dyDescent="0.2">
      <c r="A136" s="26" t="s">
        <v>149</v>
      </c>
      <c r="B136" s="2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4"/>
      <c r="P136" s="81">
        <f>120.9-6.2</f>
        <v>114.7</v>
      </c>
      <c r="Q136" s="146">
        <v>120.9</v>
      </c>
      <c r="R136" s="81">
        <v>120.9</v>
      </c>
    </row>
    <row r="137" spans="1:18" x14ac:dyDescent="0.2">
      <c r="A137" s="26" t="s">
        <v>84</v>
      </c>
      <c r="B137" s="2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4"/>
      <c r="P137" s="81">
        <v>257.5</v>
      </c>
      <c r="Q137" s="146">
        <v>381.16</v>
      </c>
      <c r="R137" s="81">
        <v>572</v>
      </c>
    </row>
    <row r="138" spans="1:18" x14ac:dyDescent="0.2">
      <c r="A138" s="26" t="s">
        <v>103</v>
      </c>
      <c r="B138" s="2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4"/>
      <c r="P138" s="81">
        <v>117.8</v>
      </c>
      <c r="Q138" s="146">
        <v>117.8</v>
      </c>
      <c r="R138" s="81">
        <v>117.8</v>
      </c>
    </row>
    <row r="139" spans="1:18" x14ac:dyDescent="0.2">
      <c r="A139" s="23" t="s">
        <v>96</v>
      </c>
      <c r="B139" s="2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4"/>
      <c r="P139" s="81">
        <v>12</v>
      </c>
      <c r="Q139" s="146">
        <v>12</v>
      </c>
      <c r="R139" s="81">
        <v>16</v>
      </c>
    </row>
    <row r="140" spans="1:18" x14ac:dyDescent="0.2">
      <c r="A140" s="23" t="s">
        <v>97</v>
      </c>
      <c r="B140" s="2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4"/>
      <c r="P140" s="81">
        <v>25</v>
      </c>
      <c r="Q140" s="146">
        <v>25</v>
      </c>
      <c r="R140" s="81">
        <v>25</v>
      </c>
    </row>
    <row r="141" spans="1:18" x14ac:dyDescent="0.2">
      <c r="A141" s="23" t="s">
        <v>98</v>
      </c>
      <c r="B141" s="2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4"/>
      <c r="P141" s="81">
        <v>799</v>
      </c>
      <c r="Q141" s="146">
        <v>734</v>
      </c>
      <c r="R141" s="81">
        <v>740</v>
      </c>
    </row>
    <row r="142" spans="1:18" x14ac:dyDescent="0.2">
      <c r="A142" s="23" t="s">
        <v>151</v>
      </c>
      <c r="B142" s="2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4"/>
      <c r="P142" s="81">
        <v>1</v>
      </c>
      <c r="Q142" s="81">
        <v>1</v>
      </c>
      <c r="R142" s="134">
        <v>1</v>
      </c>
    </row>
    <row r="143" spans="1:18" x14ac:dyDescent="0.2">
      <c r="A143" s="23" t="s">
        <v>152</v>
      </c>
      <c r="B143" s="2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4"/>
      <c r="P143" s="148">
        <v>186</v>
      </c>
      <c r="Q143" s="148">
        <v>186</v>
      </c>
      <c r="R143" s="134">
        <v>186</v>
      </c>
    </row>
    <row r="144" spans="1:18" x14ac:dyDescent="0.2">
      <c r="A144" s="22" t="s">
        <v>154</v>
      </c>
      <c r="B144" s="2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4"/>
      <c r="P144" s="131">
        <v>4</v>
      </c>
      <c r="Q144" s="81">
        <v>4</v>
      </c>
      <c r="R144" s="134">
        <v>4</v>
      </c>
    </row>
    <row r="145" spans="1:18" s="8" customFormat="1" x14ac:dyDescent="0.2">
      <c r="A145" s="27" t="s">
        <v>99</v>
      </c>
      <c r="B145" s="2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2"/>
      <c r="P145" s="170" t="s">
        <v>182</v>
      </c>
      <c r="Q145" s="82">
        <v>286</v>
      </c>
      <c r="R145" s="144">
        <v>310</v>
      </c>
    </row>
    <row r="146" spans="1:18" x14ac:dyDescent="0.2">
      <c r="A146" s="27" t="s">
        <v>153</v>
      </c>
      <c r="B146" s="2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4"/>
      <c r="P146" s="131">
        <v>2</v>
      </c>
      <c r="Q146" s="81">
        <v>4</v>
      </c>
      <c r="R146" s="134">
        <v>5</v>
      </c>
    </row>
    <row r="147" spans="1:18" x14ac:dyDescent="0.2">
      <c r="A147" s="27"/>
      <c r="B147" s="2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4"/>
      <c r="P147" s="131"/>
      <c r="Q147" s="81"/>
      <c r="R147" s="134"/>
    </row>
    <row r="148" spans="1:18" x14ac:dyDescent="0.2">
      <c r="A148" s="24" t="s">
        <v>155</v>
      </c>
      <c r="B148" s="2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4"/>
      <c r="P148" s="80">
        <v>2015</v>
      </c>
      <c r="Q148" s="149">
        <v>2016</v>
      </c>
      <c r="R148" s="80">
        <v>2017</v>
      </c>
    </row>
    <row r="149" spans="1:18" x14ac:dyDescent="0.2">
      <c r="A149" s="22" t="s">
        <v>158</v>
      </c>
      <c r="B149" s="2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4"/>
      <c r="P149" s="81">
        <v>632</v>
      </c>
      <c r="Q149" s="146">
        <v>716</v>
      </c>
      <c r="R149" s="81">
        <v>810</v>
      </c>
    </row>
    <row r="150" spans="1:18" x14ac:dyDescent="0.2">
      <c r="A150" s="22" t="s">
        <v>156</v>
      </c>
      <c r="B150" s="2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4"/>
      <c r="P150" s="81">
        <f>30+973</f>
        <v>1003</v>
      </c>
      <c r="Q150" s="146">
        <v>1181</v>
      </c>
      <c r="R150" s="81">
        <f>1181+39</f>
        <v>1220</v>
      </c>
    </row>
    <row r="151" spans="1:18" x14ac:dyDescent="0.2">
      <c r="A151" s="22" t="s">
        <v>157</v>
      </c>
      <c r="B151" s="2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4"/>
      <c r="P151" s="81">
        <v>817</v>
      </c>
      <c r="Q151" s="146">
        <v>992</v>
      </c>
      <c r="R151" s="81">
        <v>1334</v>
      </c>
    </row>
    <row r="152" spans="1:18" x14ac:dyDescent="0.2">
      <c r="A152" s="52"/>
      <c r="B152" s="2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4"/>
      <c r="P152" s="136"/>
      <c r="Q152" s="81"/>
      <c r="R152" s="134"/>
    </row>
    <row r="153" spans="1:18" x14ac:dyDescent="0.2">
      <c r="A153" s="28" t="s">
        <v>111</v>
      </c>
      <c r="B153" s="2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4"/>
      <c r="P153" s="135">
        <v>2014</v>
      </c>
      <c r="Q153" s="80">
        <v>2015</v>
      </c>
      <c r="R153" s="133">
        <v>2016</v>
      </c>
    </row>
    <row r="154" spans="1:18" x14ac:dyDescent="0.2">
      <c r="A154" s="22" t="s">
        <v>85</v>
      </c>
      <c r="B154" s="2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4"/>
      <c r="P154" s="136">
        <v>18256</v>
      </c>
      <c r="Q154" s="81">
        <v>22983</v>
      </c>
      <c r="R154" s="134">
        <v>16068</v>
      </c>
    </row>
    <row r="155" spans="1:18" s="8" customFormat="1" x14ac:dyDescent="0.2">
      <c r="A155" s="27"/>
      <c r="B155" s="2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2"/>
      <c r="P155" s="143"/>
      <c r="Q155" s="82"/>
      <c r="R155" s="144"/>
    </row>
    <row r="156" spans="1:18" s="1" customFormat="1" x14ac:dyDescent="0.2">
      <c r="A156" s="89" t="s">
        <v>159</v>
      </c>
      <c r="B156" s="75"/>
      <c r="C156" s="73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73"/>
      <c r="O156" s="79"/>
      <c r="P156" s="142">
        <v>2015</v>
      </c>
      <c r="Q156" s="80">
        <v>2016</v>
      </c>
      <c r="R156" s="133">
        <v>2017</v>
      </c>
    </row>
    <row r="157" spans="1:18" s="1" customFormat="1" x14ac:dyDescent="0.2">
      <c r="A157" s="92" t="s">
        <v>160</v>
      </c>
      <c r="B157" s="63" t="s">
        <v>19</v>
      </c>
      <c r="C157" s="64">
        <v>46.8</v>
      </c>
      <c r="D157" s="64">
        <v>262.3</v>
      </c>
      <c r="E157" s="64">
        <v>46</v>
      </c>
      <c r="F157" s="65">
        <v>788.4</v>
      </c>
      <c r="G157" s="64"/>
      <c r="H157" s="65">
        <v>553.29999999999995</v>
      </c>
      <c r="I157" s="65">
        <v>51.6</v>
      </c>
      <c r="J157" s="65">
        <v>1368.5</v>
      </c>
      <c r="K157" s="64"/>
      <c r="L157" s="64"/>
      <c r="M157" s="64"/>
      <c r="N157" s="65"/>
      <c r="O157" s="90"/>
      <c r="P157" s="147">
        <v>85</v>
      </c>
      <c r="Q157" s="81">
        <v>85</v>
      </c>
      <c r="R157" s="150">
        <f>3494/4108*100</f>
        <v>85.053554040895818</v>
      </c>
    </row>
    <row r="158" spans="1:18" s="8" customFormat="1" x14ac:dyDescent="0.2">
      <c r="A158" s="93" t="s">
        <v>161</v>
      </c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91"/>
      <c r="P158" s="147" t="s">
        <v>182</v>
      </c>
      <c r="Q158" s="148" t="s">
        <v>182</v>
      </c>
      <c r="R158" s="148" t="s">
        <v>182</v>
      </c>
    </row>
    <row r="159" spans="1:18" s="8" customFormat="1" x14ac:dyDescent="0.2">
      <c r="A159" s="93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91"/>
      <c r="P159" s="143"/>
      <c r="Q159" s="82"/>
      <c r="R159" s="144"/>
    </row>
    <row r="160" spans="1:18" x14ac:dyDescent="0.2">
      <c r="A160" s="94" t="s">
        <v>112</v>
      </c>
      <c r="B160" s="64"/>
      <c r="C160" s="64"/>
      <c r="D160" s="64"/>
      <c r="E160" s="64"/>
      <c r="F160" s="64"/>
      <c r="G160" s="64"/>
      <c r="H160" s="64"/>
      <c r="I160" s="64"/>
      <c r="J160" s="64"/>
      <c r="K160" s="64"/>
      <c r="L160" s="64"/>
      <c r="M160" s="64"/>
      <c r="N160" s="64"/>
      <c r="O160" s="90"/>
      <c r="P160" s="152">
        <v>2015</v>
      </c>
      <c r="Q160" s="80">
        <v>2016</v>
      </c>
      <c r="R160" s="153">
        <v>2017</v>
      </c>
    </row>
    <row r="161" spans="1:18" x14ac:dyDescent="0.2">
      <c r="A161" s="77" t="s">
        <v>162</v>
      </c>
      <c r="B161" s="76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50"/>
      <c r="P161" s="147">
        <v>124</v>
      </c>
      <c r="Q161" s="81">
        <f>20+71+33</f>
        <v>124</v>
      </c>
      <c r="R161" s="150">
        <f>20+71+33</f>
        <v>124</v>
      </c>
    </row>
    <row r="162" spans="1:18" x14ac:dyDescent="0.2">
      <c r="A162" s="22" t="s">
        <v>163</v>
      </c>
      <c r="B162" s="2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4"/>
      <c r="P162" s="147">
        <v>296</v>
      </c>
      <c r="Q162" s="81">
        <v>296</v>
      </c>
      <c r="R162" s="150">
        <v>296</v>
      </c>
    </row>
    <row r="163" spans="1:18" x14ac:dyDescent="0.2">
      <c r="A163" s="22"/>
      <c r="B163" s="2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4"/>
      <c r="P163" s="147"/>
      <c r="Q163" s="81"/>
      <c r="R163" s="150"/>
    </row>
    <row r="164" spans="1:18" x14ac:dyDescent="0.2">
      <c r="A164" s="69" t="s">
        <v>166</v>
      </c>
      <c r="B164" s="2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4"/>
      <c r="P164" s="152" t="s">
        <v>86</v>
      </c>
      <c r="Q164" s="80" t="s">
        <v>179</v>
      </c>
      <c r="R164" s="153" t="s">
        <v>181</v>
      </c>
    </row>
    <row r="165" spans="1:18" x14ac:dyDescent="0.2">
      <c r="A165" s="23" t="s">
        <v>164</v>
      </c>
      <c r="B165" s="2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4"/>
      <c r="P165" s="155">
        <v>444.113</v>
      </c>
      <c r="Q165" s="139">
        <v>549.52700000000004</v>
      </c>
      <c r="R165" s="139">
        <f>R166+R167</f>
        <v>737.12799999999993</v>
      </c>
    </row>
    <row r="166" spans="1:18" x14ac:dyDescent="0.2">
      <c r="A166" s="23" t="s">
        <v>88</v>
      </c>
      <c r="B166" s="2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4"/>
      <c r="P166" s="155">
        <v>378.55700000000002</v>
      </c>
      <c r="Q166" s="139">
        <f>Q165-Q167</f>
        <v>376.49900000000002</v>
      </c>
      <c r="R166" s="139">
        <v>473.59</v>
      </c>
    </row>
    <row r="167" spans="1:18" x14ac:dyDescent="0.2">
      <c r="A167" s="23" t="s">
        <v>89</v>
      </c>
      <c r="B167" s="2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4"/>
      <c r="P167" s="155">
        <v>65.555999999999997</v>
      </c>
      <c r="Q167" s="139">
        <v>173.02799999999999</v>
      </c>
      <c r="R167" s="139">
        <v>263.53800000000001</v>
      </c>
    </row>
    <row r="168" spans="1:18" x14ac:dyDescent="0.2">
      <c r="A168" s="23" t="s">
        <v>165</v>
      </c>
      <c r="B168" s="2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4"/>
      <c r="P168" s="155">
        <v>433.291</v>
      </c>
      <c r="Q168" s="139">
        <v>500.85</v>
      </c>
      <c r="R168" s="139">
        <v>271.8</v>
      </c>
    </row>
    <row r="169" spans="1:18" x14ac:dyDescent="0.2">
      <c r="A169" s="23" t="s">
        <v>88</v>
      </c>
      <c r="B169" s="2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4"/>
      <c r="P169" s="155">
        <v>377.55799999999999</v>
      </c>
      <c r="Q169" s="139">
        <f>Q168-Q170</f>
        <v>374.99</v>
      </c>
      <c r="R169" s="139">
        <v>216.29</v>
      </c>
    </row>
    <row r="170" spans="1:18" x14ac:dyDescent="0.2">
      <c r="A170" s="23" t="s">
        <v>89</v>
      </c>
      <c r="B170" s="2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4"/>
      <c r="P170" s="155">
        <v>55.732999999999997</v>
      </c>
      <c r="Q170" s="139">
        <v>125.86</v>
      </c>
      <c r="R170" s="139">
        <v>55.5</v>
      </c>
    </row>
    <row r="171" spans="1:18" ht="15.75" thickBot="1" x14ac:dyDescent="0.25">
      <c r="A171" s="35"/>
      <c r="B171" s="29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6"/>
      <c r="P171" s="87"/>
      <c r="Q171" s="88"/>
      <c r="R171" s="88"/>
    </row>
    <row r="172" spans="1:18" x14ac:dyDescent="0.2">
      <c r="A172" s="7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x14ac:dyDescent="0.2">
      <c r="A173" s="7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94" spans="2:18" x14ac:dyDescent="0.2">
      <c r="B194" s="193" t="s">
        <v>18</v>
      </c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2:18" x14ac:dyDescent="0.2">
      <c r="B195" s="19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2:18" x14ac:dyDescent="0.2">
      <c r="B196" s="19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2:18" x14ac:dyDescent="0.2">
      <c r="B197" s="19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2:18" x14ac:dyDescent="0.2">
      <c r="B198" s="19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</sheetData>
  <mergeCells count="16">
    <mergeCell ref="P6:R6"/>
    <mergeCell ref="B194:B198"/>
    <mergeCell ref="P9:R9"/>
    <mergeCell ref="P10:R10"/>
    <mergeCell ref="P11:R11"/>
    <mergeCell ref="P12:R12"/>
    <mergeCell ref="P13:R13"/>
    <mergeCell ref="P14:R14"/>
    <mergeCell ref="P7:R7"/>
    <mergeCell ref="P15:R15"/>
    <mergeCell ref="P8:R8"/>
    <mergeCell ref="A1:R1"/>
    <mergeCell ref="A2:R2"/>
    <mergeCell ref="P3:R3"/>
    <mergeCell ref="P4:R4"/>
    <mergeCell ref="P5:R5"/>
  </mergeCells>
  <pageMargins left="0.35" right="0.13" top="0.75" bottom="0.75" header="0.3" footer="0.3"/>
  <pageSetup orientation="portrait" verticalDpi="300" r:id="rId1"/>
  <ignoredErrors>
    <ignoredError sqref="P133:R13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GUIDELINES</vt:lpstr>
      <vt:lpstr>Final DAG Common Format</vt:lpstr>
    </vt:vector>
  </TitlesOfParts>
  <Company>nsb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cjamtsho</dc:creator>
  <cp:lastModifiedBy>NIMALA</cp:lastModifiedBy>
  <cp:lastPrinted>2017-11-08T05:40:10Z</cp:lastPrinted>
  <dcterms:created xsi:type="dcterms:W3CDTF">2009-04-20T03:31:42Z</dcterms:created>
  <dcterms:modified xsi:type="dcterms:W3CDTF">2018-10-17T06:01:35Z</dcterms:modified>
</cp:coreProperties>
</file>